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840" windowWidth="19420" windowHeight="8350" activeTab="1"/>
  </bookViews>
  <sheets>
    <sheet name="2023" sheetId="3" r:id="rId1"/>
    <sheet name="поясн" sheetId="4" r:id="rId2"/>
    <sheet name="Лист1" sheetId="5" r:id="rId3"/>
  </sheets>
  <definedNames>
    <definedName name="_xlnm._FilterDatabase" localSheetId="0" hidden="1">'2023'!$A$16:$J$1083</definedName>
    <definedName name="_xlnm.Print_Area" localSheetId="0">'2023'!$A:$J</definedName>
  </definedNames>
  <calcPr calcId="145621" iterate="1"/>
</workbook>
</file>

<file path=xl/calcChain.xml><?xml version="1.0" encoding="utf-8"?>
<calcChain xmlns="http://schemas.openxmlformats.org/spreadsheetml/2006/main">
  <c r="J788" i="3" l="1"/>
  <c r="J858" i="3"/>
  <c r="J857" i="3" s="1"/>
  <c r="J856" i="3" s="1"/>
  <c r="J855" i="3" s="1"/>
  <c r="J854" i="3" s="1"/>
  <c r="J1073" i="3"/>
  <c r="F305" i="4"/>
  <c r="E305" i="4"/>
  <c r="D305" i="4"/>
  <c r="C305" i="4"/>
  <c r="F296" i="4"/>
  <c r="E296" i="4"/>
  <c r="D296" i="4"/>
  <c r="C296" i="4"/>
  <c r="F344" i="4"/>
  <c r="E344" i="4"/>
  <c r="D344" i="4"/>
  <c r="C344" i="4"/>
  <c r="C259" i="5" l="1"/>
  <c r="C254" i="5"/>
  <c r="C221" i="5"/>
  <c r="C210" i="5"/>
  <c r="C194" i="5"/>
  <c r="C174" i="5"/>
  <c r="C160" i="5"/>
  <c r="C142" i="5"/>
  <c r="C133" i="5"/>
  <c r="C122" i="5"/>
  <c r="C94" i="5"/>
  <c r="C70" i="5"/>
  <c r="C48" i="5"/>
  <c r="C39" i="5"/>
  <c r="C9" i="5"/>
  <c r="F267" i="4" l="1"/>
  <c r="E267" i="4"/>
  <c r="D267" i="4"/>
  <c r="C267" i="4"/>
  <c r="J279" i="3"/>
  <c r="J278" i="3" s="1"/>
  <c r="J277" i="3" s="1"/>
  <c r="E378" i="4" l="1"/>
  <c r="D378" i="4"/>
  <c r="F326" i="4" l="1"/>
  <c r="E326" i="4"/>
  <c r="D326" i="4"/>
  <c r="C326" i="4"/>
  <c r="J891" i="3" l="1"/>
  <c r="J890" i="3" s="1"/>
  <c r="J889" i="3" s="1"/>
  <c r="J813" i="3"/>
  <c r="J812" i="3" s="1"/>
  <c r="J811" i="3" s="1"/>
  <c r="J754" i="3"/>
  <c r="J753" i="3" s="1"/>
  <c r="J752" i="3" s="1"/>
  <c r="J405" i="3"/>
  <c r="J965" i="3"/>
  <c r="J964" i="3" s="1"/>
  <c r="J963" i="3" s="1"/>
  <c r="J1024" i="3"/>
  <c r="J1023" i="3" s="1"/>
  <c r="J1022" i="3" s="1"/>
  <c r="J701" i="3"/>
  <c r="J700" i="3" s="1"/>
  <c r="J699" i="3" s="1"/>
  <c r="J149" i="3"/>
  <c r="J136" i="3"/>
  <c r="J135" i="3" s="1"/>
  <c r="J522" i="3"/>
  <c r="J521" i="3" s="1"/>
  <c r="J533" i="3"/>
  <c r="J786" i="3"/>
  <c r="J785" i="3" s="1"/>
  <c r="J784" i="3" s="1"/>
  <c r="J783" i="3" s="1"/>
  <c r="J782" i="3" s="1"/>
  <c r="J1081" i="3"/>
  <c r="J1045" i="3"/>
  <c r="J1044" i="3" s="1"/>
  <c r="J1014" i="3"/>
  <c r="J1079" i="3"/>
  <c r="J1078" i="3" s="1"/>
  <c r="J1077" i="3" s="1"/>
  <c r="J938" i="3"/>
  <c r="J937" i="3" s="1"/>
  <c r="J936" i="3" s="1"/>
  <c r="J935" i="3" s="1"/>
  <c r="J934" i="3" s="1"/>
  <c r="J852" i="3"/>
  <c r="J851" i="3" s="1"/>
  <c r="J850" i="3" s="1"/>
  <c r="J849" i="3" s="1"/>
  <c r="J848" i="3" s="1"/>
  <c r="J866" i="3"/>
  <c r="J864" i="3"/>
  <c r="J648" i="3"/>
  <c r="J647" i="3" s="1"/>
  <c r="J646" i="3" s="1"/>
  <c r="J616" i="3"/>
  <c r="J1076" i="3" l="1"/>
  <c r="J1075" i="3" s="1"/>
  <c r="J863" i="3"/>
  <c r="J862" i="3" s="1"/>
  <c r="J861" i="3" s="1"/>
  <c r="J860" i="3" s="1"/>
  <c r="J231" i="3" l="1"/>
  <c r="J230" i="3" s="1"/>
  <c r="J229" i="3" s="1"/>
  <c r="J228" i="3" s="1"/>
  <c r="J309" i="3"/>
  <c r="J308" i="3" s="1"/>
  <c r="J307" i="3" s="1"/>
  <c r="J306" i="3" s="1"/>
  <c r="J198" i="3"/>
  <c r="J197" i="3" s="1"/>
  <c r="J259" i="3"/>
  <c r="J258" i="3" s="1"/>
  <c r="J257" i="3" s="1"/>
  <c r="J95" i="3" l="1"/>
  <c r="J94" i="3" s="1"/>
  <c r="J93" i="3" s="1"/>
  <c r="C376" i="4" l="1"/>
  <c r="C377" i="4"/>
  <c r="C375" i="4"/>
  <c r="C374" i="4"/>
  <c r="C373" i="4"/>
  <c r="C372" i="4"/>
  <c r="F212" i="4"/>
  <c r="E212" i="4"/>
  <c r="D212" i="4"/>
  <c r="C212" i="4"/>
  <c r="F254" i="4"/>
  <c r="E254" i="4"/>
  <c r="D254" i="4"/>
  <c r="C254" i="4"/>
  <c r="F250" i="4"/>
  <c r="E250" i="4"/>
  <c r="D250" i="4"/>
  <c r="C250" i="4"/>
  <c r="F246" i="4"/>
  <c r="E246" i="4"/>
  <c r="D246" i="4"/>
  <c r="C246" i="4"/>
  <c r="F15" i="4"/>
  <c r="E15" i="4"/>
  <c r="D15" i="4"/>
  <c r="C15" i="4"/>
  <c r="F194" i="4"/>
  <c r="E194" i="4"/>
  <c r="D194" i="4"/>
  <c r="C194" i="4"/>
  <c r="F241" i="4"/>
  <c r="E241" i="4"/>
  <c r="D241" i="4"/>
  <c r="C241" i="4"/>
  <c r="F226" i="4"/>
  <c r="E226" i="4"/>
  <c r="D226" i="4"/>
  <c r="C226" i="4"/>
  <c r="F216" i="4"/>
  <c r="E216" i="4"/>
  <c r="D216" i="4"/>
  <c r="C216" i="4"/>
  <c r="F102" i="4"/>
  <c r="E102" i="4"/>
  <c r="D102" i="4"/>
  <c r="C102" i="4"/>
  <c r="F176" i="4"/>
  <c r="E176" i="4"/>
  <c r="D176" i="4"/>
  <c r="C176" i="4"/>
  <c r="F19" i="4"/>
  <c r="E19" i="4"/>
  <c r="D19" i="4"/>
  <c r="C19" i="4"/>
  <c r="F312" i="4" l="1"/>
  <c r="E312" i="4"/>
  <c r="D312" i="4"/>
  <c r="C312" i="4"/>
  <c r="C370" i="4" l="1"/>
  <c r="C369" i="4"/>
  <c r="C371" i="4" l="1"/>
  <c r="C378" i="4" s="1"/>
  <c r="F17" i="4" l="1"/>
  <c r="E17" i="4"/>
  <c r="D17" i="4"/>
  <c r="C17" i="4"/>
  <c r="F356" i="4" l="1"/>
  <c r="E356" i="4"/>
  <c r="D356" i="4"/>
  <c r="C356" i="4"/>
  <c r="F351" i="4"/>
  <c r="E351" i="4"/>
  <c r="D351" i="4"/>
  <c r="C351" i="4"/>
  <c r="F339" i="4"/>
  <c r="E339" i="4"/>
  <c r="D339" i="4"/>
  <c r="C339" i="4"/>
  <c r="F321" i="4"/>
  <c r="E321" i="4"/>
  <c r="D321" i="4"/>
  <c r="C321" i="4"/>
  <c r="F291" i="4"/>
  <c r="F263" i="4" s="1"/>
  <c r="E291" i="4"/>
  <c r="E263" i="4" s="1"/>
  <c r="D291" i="4"/>
  <c r="C291" i="4"/>
  <c r="F77" i="4"/>
  <c r="E77" i="4"/>
  <c r="D77" i="4"/>
  <c r="C77" i="4"/>
  <c r="D263" i="4" l="1"/>
  <c r="C263" i="4"/>
  <c r="F16" i="4" l="1"/>
  <c r="E16" i="4"/>
  <c r="D16" i="4"/>
  <c r="C16" i="4"/>
  <c r="F199" i="4"/>
  <c r="E199" i="4"/>
  <c r="D199" i="4"/>
  <c r="C199" i="4"/>
  <c r="F169" i="4"/>
  <c r="E169" i="4"/>
  <c r="D169" i="4"/>
  <c r="C169" i="4"/>
  <c r="D163" i="4"/>
  <c r="E163" i="4"/>
  <c r="F163" i="4"/>
  <c r="C163" i="4"/>
  <c r="F152" i="4"/>
  <c r="E152" i="4"/>
  <c r="D152" i="4"/>
  <c r="C152" i="4"/>
  <c r="F143" i="4"/>
  <c r="E143" i="4"/>
  <c r="D143" i="4"/>
  <c r="C143" i="4"/>
  <c r="F131" i="4"/>
  <c r="E131" i="4"/>
  <c r="D131" i="4"/>
  <c r="C131" i="4"/>
  <c r="F124" i="4"/>
  <c r="E124" i="4"/>
  <c r="D124" i="4"/>
  <c r="C124" i="4"/>
  <c r="F13" i="4"/>
  <c r="E13" i="4"/>
  <c r="D13" i="4"/>
  <c r="C13" i="4" l="1"/>
  <c r="D210" i="4" l="1"/>
  <c r="C210" i="4"/>
  <c r="F210" i="4"/>
  <c r="F6" i="4" s="1"/>
  <c r="F7" i="4" s="1"/>
  <c r="E210" i="4"/>
  <c r="E6" i="4" s="1"/>
  <c r="E7" i="4" s="1"/>
  <c r="F14" i="4"/>
  <c r="E14" i="4"/>
  <c r="C6" i="4" l="1"/>
  <c r="C7" i="4" s="1"/>
  <c r="C14" i="4"/>
  <c r="D14" i="4"/>
  <c r="D6" i="4"/>
  <c r="D7" i="4" s="1"/>
  <c r="J452" i="3"/>
  <c r="J451" i="3" s="1"/>
  <c r="J450" i="3" s="1"/>
  <c r="J449" i="3" s="1"/>
  <c r="J255" i="3" l="1"/>
  <c r="J254" i="3" s="1"/>
  <c r="J253" i="3" s="1"/>
  <c r="J545" i="3" l="1"/>
  <c r="J544" i="3" s="1"/>
  <c r="J528" i="3"/>
  <c r="J542" i="3"/>
  <c r="J86" i="3" l="1"/>
  <c r="J325" i="3"/>
  <c r="J440" i="3" l="1"/>
  <c r="J446" i="3"/>
  <c r="J445" i="3" s="1"/>
  <c r="J1020" i="3" l="1"/>
  <c r="J1019" i="3" s="1"/>
  <c r="J1018" i="3" s="1"/>
  <c r="J961" i="3"/>
  <c r="J960" i="3" s="1"/>
  <c r="J959" i="3" s="1"/>
  <c r="J887" i="3"/>
  <c r="J886" i="3" s="1"/>
  <c r="J885" i="3" s="1"/>
  <c r="J809" i="3"/>
  <c r="J808" i="3" s="1"/>
  <c r="J807" i="3" s="1"/>
  <c r="J750" i="3"/>
  <c r="J749" i="3" s="1"/>
  <c r="J748" i="3" s="1"/>
  <c r="J747" i="3" s="1"/>
  <c r="J697" i="3"/>
  <c r="J696" i="3" s="1"/>
  <c r="J695" i="3" s="1"/>
  <c r="J472" i="3"/>
  <c r="J471" i="3" s="1"/>
  <c r="J470" i="3" s="1"/>
  <c r="J143" i="3" l="1"/>
  <c r="J142" i="3" s="1"/>
  <c r="J140" i="3"/>
  <c r="J139" i="3" s="1"/>
  <c r="J133" i="3"/>
  <c r="J132" i="3" s="1"/>
  <c r="J130" i="3"/>
  <c r="J129" i="3" s="1"/>
  <c r="J127" i="3"/>
  <c r="J126" i="3" s="1"/>
  <c r="J124" i="3"/>
  <c r="J123" i="3" s="1"/>
  <c r="J121" i="3"/>
  <c r="J120" i="3" s="1"/>
  <c r="J119" i="3" l="1"/>
  <c r="J138" i="3"/>
  <c r="J918" i="3"/>
  <c r="J118" i="3" l="1"/>
  <c r="J382" i="3"/>
  <c r="J381" i="3" s="1"/>
  <c r="J380" i="3" s="1"/>
  <c r="J379" i="3" s="1"/>
  <c r="J392" i="3"/>
  <c r="J391" i="3" s="1"/>
  <c r="J390" i="3" s="1"/>
  <c r="J484" i="3" l="1"/>
  <c r="J469" i="3" l="1"/>
  <c r="J388" i="3"/>
  <c r="J387" i="3" s="1"/>
  <c r="J386" i="3" s="1"/>
  <c r="J385" i="3" s="1"/>
  <c r="J600" i="3"/>
  <c r="J404" i="3"/>
  <c r="J403" i="3" s="1"/>
  <c r="J402" i="3" s="1"/>
  <c r="J401" i="3" s="1"/>
  <c r="J161" i="3"/>
  <c r="J160" i="3" s="1"/>
  <c r="J159" i="3" s="1"/>
  <c r="J158" i="3" s="1"/>
  <c r="J157" i="3" s="1"/>
  <c r="J482" i="3" l="1"/>
  <c r="J477" i="3"/>
  <c r="J476" i="3" s="1"/>
  <c r="J444" i="3"/>
  <c r="J443" i="3"/>
  <c r="J295" i="3"/>
  <c r="J294" i="3" s="1"/>
  <c r="J293" i="3" s="1"/>
  <c r="J292" i="3" s="1"/>
  <c r="J290" i="3"/>
  <c r="J289" i="3" s="1"/>
  <c r="J288" i="3" s="1"/>
  <c r="J287" i="3" s="1"/>
  <c r="J285" i="3"/>
  <c r="J284" i="3" s="1"/>
  <c r="J283" i="3" s="1"/>
  <c r="J282" i="3" s="1"/>
  <c r="J486" i="3" l="1"/>
  <c r="J481" i="3" s="1"/>
  <c r="J1071" i="3" l="1"/>
  <c r="J1070" i="3" l="1"/>
  <c r="J1069" i="3" s="1"/>
  <c r="J1068" i="3" s="1"/>
  <c r="J1067" i="3" s="1"/>
  <c r="J1038" i="3"/>
  <c r="J968" i="3" l="1"/>
  <c r="J967" i="3" s="1"/>
  <c r="J925" i="3"/>
  <c r="J924" i="3" s="1"/>
  <c r="J895" i="3"/>
  <c r="J894" i="3" s="1"/>
  <c r="J893" i="3" s="1"/>
  <c r="J167" i="3" l="1"/>
  <c r="J676" i="3"/>
  <c r="J270" i="3" l="1"/>
  <c r="J266" i="3" l="1"/>
  <c r="J265" i="3" s="1"/>
  <c r="J195" i="3" l="1"/>
  <c r="J192" i="3" s="1"/>
  <c r="J191" i="3" s="1"/>
  <c r="J263" i="3" l="1"/>
  <c r="J262" i="3" s="1"/>
  <c r="J261" i="3" s="1"/>
  <c r="J902" i="3"/>
  <c r="J904" i="3"/>
  <c r="J1056" i="3"/>
  <c r="J1058" i="3"/>
  <c r="J1052" i="3"/>
  <c r="J1054" i="3"/>
  <c r="J1050" i="3"/>
  <c r="J1048" i="3"/>
  <c r="J346" i="3"/>
  <c r="J348" i="3"/>
  <c r="J187" i="3"/>
  <c r="J189" i="3"/>
  <c r="J251" i="3"/>
  <c r="J249" i="3"/>
  <c r="J1047" i="3" l="1"/>
  <c r="J901" i="3"/>
  <c r="J900" i="3" s="1"/>
  <c r="J248" i="3"/>
  <c r="J345" i="3"/>
  <c r="J186" i="3"/>
  <c r="J185" i="3" s="1"/>
  <c r="J115" i="3" l="1"/>
  <c r="J114" i="3" s="1"/>
  <c r="J337" i="3" l="1"/>
  <c r="J57" i="3"/>
  <c r="J1065" i="3" l="1"/>
  <c r="J1064" i="3" s="1"/>
  <c r="J1063" i="3" s="1"/>
  <c r="J1061" i="3"/>
  <c r="J1060" i="3" s="1"/>
  <c r="J1043" i="3" s="1"/>
  <c r="J1037" i="3"/>
  <c r="J1036" i="3" s="1"/>
  <c r="J1035" i="3" s="1"/>
  <c r="J1034" i="3" s="1"/>
  <c r="J1031" i="3"/>
  <c r="J1030" i="3" s="1"/>
  <c r="J1029" i="3" s="1"/>
  <c r="J1017" i="3"/>
  <c r="J1013" i="3"/>
  <c r="J1012" i="3" s="1"/>
  <c r="J1009" i="3"/>
  <c r="J1005" i="3"/>
  <c r="J998" i="3"/>
  <c r="J997" i="3" s="1"/>
  <c r="J996" i="3" s="1"/>
  <c r="J994" i="3"/>
  <c r="J993" i="3" s="1"/>
  <c r="J991" i="3"/>
  <c r="J985" i="3"/>
  <c r="J984" i="3" s="1"/>
  <c r="J982" i="3"/>
  <c r="J975" i="3"/>
  <c r="J974" i="3" s="1"/>
  <c r="J973" i="3" s="1"/>
  <c r="J972" i="3" s="1"/>
  <c r="J971" i="3" s="1"/>
  <c r="J958" i="3"/>
  <c r="J956" i="3"/>
  <c r="J954" i="3"/>
  <c r="J949" i="3"/>
  <c r="J945" i="3"/>
  <c r="J932" i="3"/>
  <c r="J931" i="3" s="1"/>
  <c r="J930" i="3" s="1"/>
  <c r="J928" i="3"/>
  <c r="J927" i="3" s="1"/>
  <c r="J923" i="3" s="1"/>
  <c r="J917" i="3"/>
  <c r="J916" i="3" s="1"/>
  <c r="J915" i="3" s="1"/>
  <c r="J914" i="3" s="1"/>
  <c r="J911" i="3"/>
  <c r="J910" i="3" s="1"/>
  <c r="J908" i="3"/>
  <c r="J907" i="3" s="1"/>
  <c r="J884" i="3"/>
  <c r="J882" i="3"/>
  <c r="J881" i="3" s="1"/>
  <c r="J880" i="3" s="1"/>
  <c r="J877" i="3"/>
  <c r="J873" i="3"/>
  <c r="J846" i="3"/>
  <c r="J845" i="3" s="1"/>
  <c r="J844" i="3" s="1"/>
  <c r="J842" i="3"/>
  <c r="J841" i="3" s="1"/>
  <c r="J840" i="3" s="1"/>
  <c r="J836" i="3"/>
  <c r="J835" i="3" s="1"/>
  <c r="J834" i="3" s="1"/>
  <c r="J833" i="3" s="1"/>
  <c r="J832" i="3" s="1"/>
  <c r="J829" i="3"/>
  <c r="J828" i="3" s="1"/>
  <c r="J826" i="3"/>
  <c r="J825" i="3" s="1"/>
  <c r="J824" i="3" s="1"/>
  <c r="J819" i="3"/>
  <c r="J818" i="3" s="1"/>
  <c r="J817" i="3" s="1"/>
  <c r="J816" i="3" s="1"/>
  <c r="J815" i="3" s="1"/>
  <c r="J806" i="3"/>
  <c r="J804" i="3"/>
  <c r="J802" i="3"/>
  <c r="J797" i="3"/>
  <c r="J793" i="3"/>
  <c r="J780" i="3"/>
  <c r="J779" i="3" s="1"/>
  <c r="J778" i="3" s="1"/>
  <c r="J776" i="3"/>
  <c r="J775" i="3" s="1"/>
  <c r="J774" i="3" s="1"/>
  <c r="J769" i="3"/>
  <c r="J768" i="3" s="1"/>
  <c r="J767" i="3" s="1"/>
  <c r="J762" i="3"/>
  <c r="J761" i="3" s="1"/>
  <c r="J760" i="3" s="1"/>
  <c r="J759" i="3" s="1"/>
  <c r="J758" i="3" s="1"/>
  <c r="J756" i="3"/>
  <c r="J745" i="3"/>
  <c r="J743" i="3"/>
  <c r="J738" i="3"/>
  <c r="J734" i="3"/>
  <c r="J727" i="3"/>
  <c r="J726" i="3" s="1"/>
  <c r="J725" i="3" s="1"/>
  <c r="J723" i="3"/>
  <c r="J722" i="3" s="1"/>
  <c r="J720" i="3"/>
  <c r="J719" i="3" s="1"/>
  <c r="J713" i="3"/>
  <c r="J712" i="3" s="1"/>
  <c r="J710" i="3"/>
  <c r="J709" i="3" s="1"/>
  <c r="J703" i="3"/>
  <c r="J694" i="3"/>
  <c r="J692" i="3"/>
  <c r="J691" i="3" s="1"/>
  <c r="J690" i="3" s="1"/>
  <c r="J687" i="3"/>
  <c r="J683" i="3"/>
  <c r="J673" i="3"/>
  <c r="J672" i="3" s="1"/>
  <c r="J671" i="3" s="1"/>
  <c r="J670" i="3" s="1"/>
  <c r="J669" i="3" s="1"/>
  <c r="J668" i="3" s="1"/>
  <c r="J666" i="3"/>
  <c r="J665" i="3" s="1"/>
  <c r="J662" i="3"/>
  <c r="J660" i="3"/>
  <c r="J656" i="3"/>
  <c r="J642" i="3"/>
  <c r="J641" i="3" s="1"/>
  <c r="J638" i="3"/>
  <c r="J636" i="3"/>
  <c r="J631" i="3"/>
  <c r="J630" i="3" s="1"/>
  <c r="J627" i="3"/>
  <c r="J624" i="3"/>
  <c r="J621" i="3"/>
  <c r="J618" i="3"/>
  <c r="J614" i="3"/>
  <c r="J609" i="3"/>
  <c r="J607" i="3"/>
  <c r="J603" i="3"/>
  <c r="J602" i="3" s="1"/>
  <c r="J597" i="3"/>
  <c r="J595" i="3"/>
  <c r="J593" i="3"/>
  <c r="J590" i="3"/>
  <c r="J587" i="3"/>
  <c r="J584" i="3"/>
  <c r="J581" i="3"/>
  <c r="J578" i="3"/>
  <c r="J575" i="3"/>
  <c r="J572" i="3"/>
  <c r="J569" i="3"/>
  <c r="J565" i="3"/>
  <c r="J562" i="3"/>
  <c r="J555" i="3"/>
  <c r="J552" i="3"/>
  <c r="J548" i="3"/>
  <c r="J547" i="3" s="1"/>
  <c r="J540" i="3"/>
  <c r="J538" i="3"/>
  <c r="J530" i="3"/>
  <c r="J526" i="3"/>
  <c r="J516" i="3"/>
  <c r="J514" i="3"/>
  <c r="J506" i="3"/>
  <c r="J505" i="3" s="1"/>
  <c r="J504" i="3" s="1"/>
  <c r="J503" i="3" s="1"/>
  <c r="J498" i="3"/>
  <c r="J497" i="3" s="1"/>
  <c r="J495" i="3"/>
  <c r="J491" i="3"/>
  <c r="J465" i="3"/>
  <c r="J463" i="3"/>
  <c r="J458" i="3"/>
  <c r="J438" i="3"/>
  <c r="J435" i="3"/>
  <c r="J431" i="3"/>
  <c r="J426" i="3"/>
  <c r="J420" i="3"/>
  <c r="J416" i="3"/>
  <c r="J412" i="3"/>
  <c r="J396" i="3"/>
  <c r="J395" i="3" s="1"/>
  <c r="J394" i="3" s="1"/>
  <c r="J384" i="3" s="1"/>
  <c r="J377" i="3"/>
  <c r="J373" i="3"/>
  <c r="J365" i="3"/>
  <c r="J361" i="3"/>
  <c r="J358" i="3"/>
  <c r="J357" i="3" s="1"/>
  <c r="J355" i="3"/>
  <c r="J354" i="3" s="1"/>
  <c r="J341" i="3"/>
  <c r="J340" i="3" s="1"/>
  <c r="J333" i="3"/>
  <c r="J332" i="3" s="1"/>
  <c r="J327" i="3"/>
  <c r="J323" i="3"/>
  <c r="J319" i="3"/>
  <c r="J313" i="3"/>
  <c r="J312" i="3" s="1"/>
  <c r="J311" i="3" s="1"/>
  <c r="J305" i="3" s="1"/>
  <c r="J303" i="3"/>
  <c r="J302" i="3" s="1"/>
  <c r="J300" i="3"/>
  <c r="J299" i="3" s="1"/>
  <c r="J275" i="3"/>
  <c r="J274" i="3" s="1"/>
  <c r="J273" i="3" s="1"/>
  <c r="J269" i="3"/>
  <c r="J268" i="3" s="1"/>
  <c r="J246" i="3"/>
  <c r="J245" i="3" s="1"/>
  <c r="J243" i="3"/>
  <c r="J242" i="3" s="1"/>
  <c r="J237" i="3"/>
  <c r="J236" i="3" s="1"/>
  <c r="J235" i="3" s="1"/>
  <c r="J234" i="3" s="1"/>
  <c r="J233" i="3" s="1"/>
  <c r="J225" i="3"/>
  <c r="J224" i="3" s="1"/>
  <c r="J221" i="3"/>
  <c r="J220" i="3"/>
  <c r="J218" i="3"/>
  <c r="J217" i="3"/>
  <c r="J215" i="3"/>
  <c r="J214" i="3" s="1"/>
  <c r="J211" i="3"/>
  <c r="J210" i="3" s="1"/>
  <c r="J208" i="3"/>
  <c r="J207" i="3" s="1"/>
  <c r="J204" i="3"/>
  <c r="J203" i="3" s="1"/>
  <c r="J202" i="3" s="1"/>
  <c r="J193" i="3"/>
  <c r="J183" i="3"/>
  <c r="J182" i="3" s="1"/>
  <c r="J181" i="3" s="1"/>
  <c r="J176" i="3"/>
  <c r="J175" i="3" s="1"/>
  <c r="J174" i="3" s="1"/>
  <c r="J172" i="3"/>
  <c r="J166" i="3"/>
  <c r="J155" i="3"/>
  <c r="J154" i="3" s="1"/>
  <c r="J152" i="3"/>
  <c r="J151" i="3" s="1"/>
  <c r="J147" i="3"/>
  <c r="J146" i="3" s="1"/>
  <c r="J110" i="3"/>
  <c r="J109" i="3" s="1"/>
  <c r="J108" i="3" s="1"/>
  <c r="J105" i="3"/>
  <c r="J104" i="3" s="1"/>
  <c r="J103" i="3" s="1"/>
  <c r="J99" i="3"/>
  <c r="J98" i="3" s="1"/>
  <c r="J97" i="3" s="1"/>
  <c r="J91" i="3"/>
  <c r="J90" i="3" s="1"/>
  <c r="J89" i="3" s="1"/>
  <c r="J84" i="3"/>
  <c r="J81" i="3"/>
  <c r="J78" i="3"/>
  <c r="J73" i="3"/>
  <c r="J72" i="3" s="1"/>
  <c r="J71" i="3" s="1"/>
  <c r="J70" i="3" s="1"/>
  <c r="J67" i="3"/>
  <c r="J66" i="3" s="1"/>
  <c r="J65" i="3" s="1"/>
  <c r="J62" i="3"/>
  <c r="J60" i="3"/>
  <c r="J53" i="3"/>
  <c r="J51" i="3"/>
  <c r="J46" i="3"/>
  <c r="J44" i="3"/>
  <c r="J40" i="3"/>
  <c r="J35" i="3"/>
  <c r="J33" i="3"/>
  <c r="J26" i="3"/>
  <c r="J22" i="3"/>
  <c r="J689" i="3" l="1"/>
  <c r="J1011" i="3"/>
  <c r="J879" i="3"/>
  <c r="J613" i="3"/>
  <c r="J532" i="3"/>
  <c r="J77" i="3"/>
  <c r="J76" i="3" s="1"/>
  <c r="J241" i="3"/>
  <c r="J240" i="3" s="1"/>
  <c r="J490" i="3"/>
  <c r="J475" i="3" s="1"/>
  <c r="J474" i="3" s="1"/>
  <c r="J635" i="3"/>
  <c r="J634" i="3" s="1"/>
  <c r="J633" i="3" s="1"/>
  <c r="J331" i="3"/>
  <c r="J330" i="3" s="1"/>
  <c r="J329" i="3" s="1"/>
  <c r="J953" i="3"/>
  <c r="J952" i="3" s="1"/>
  <c r="J951" i="3" s="1"/>
  <c r="J462" i="3"/>
  <c r="J461" i="3" s="1"/>
  <c r="J460" i="3" s="1"/>
  <c r="J606" i="3"/>
  <c r="J50" i="3"/>
  <c r="J49" i="3" s="1"/>
  <c r="J551" i="3"/>
  <c r="J550" i="3" s="1"/>
  <c r="J568" i="3"/>
  <c r="J561" i="3" s="1"/>
  <c r="J944" i="3"/>
  <c r="J943" i="3" s="1"/>
  <c r="J942" i="3" s="1"/>
  <c r="J322" i="3"/>
  <c r="J321" i="3" s="1"/>
  <c r="J733" i="3"/>
  <c r="J732" i="3" s="1"/>
  <c r="J731" i="3" s="1"/>
  <c r="J318" i="3"/>
  <c r="J317" i="3" s="1"/>
  <c r="J454" i="3"/>
  <c r="J448" i="3" s="1"/>
  <c r="J801" i="3"/>
  <c r="J800" i="3" s="1"/>
  <c r="J799" i="3" s="1"/>
  <c r="J981" i="3"/>
  <c r="J980" i="3" s="1"/>
  <c r="J979" i="3" s="1"/>
  <c r="J978" i="3" s="1"/>
  <c r="J977" i="3" s="1"/>
  <c r="J145" i="3"/>
  <c r="J21" i="3"/>
  <c r="J20" i="3" s="1"/>
  <c r="J502" i="3"/>
  <c r="J513" i="3"/>
  <c r="J512" i="3" s="1"/>
  <c r="J708" i="3"/>
  <c r="J707" i="3" s="1"/>
  <c r="J706" i="3" s="1"/>
  <c r="J705" i="3" s="1"/>
  <c r="J1004" i="3"/>
  <c r="J1003" i="3" s="1"/>
  <c r="J1002" i="3" s="1"/>
  <c r="J213" i="3"/>
  <c r="J360" i="3"/>
  <c r="J353" i="3" s="1"/>
  <c r="J352" i="3" s="1"/>
  <c r="J351" i="3" s="1"/>
  <c r="J350" i="3" s="1"/>
  <c r="J372" i="3"/>
  <c r="J371" i="3" s="1"/>
  <c r="J370" i="3" s="1"/>
  <c r="J411" i="3"/>
  <c r="J410" i="3" s="1"/>
  <c r="J409" i="3" s="1"/>
  <c r="J1042" i="3"/>
  <c r="J1041" i="3" s="1"/>
  <c r="J1033" i="3" s="1"/>
  <c r="J206" i="3"/>
  <c r="J223" i="3"/>
  <c r="J682" i="3"/>
  <c r="J681" i="3" s="1"/>
  <c r="J680" i="3" s="1"/>
  <c r="J679" i="3" s="1"/>
  <c r="J56" i="3"/>
  <c r="J55" i="3" s="1"/>
  <c r="J442" i="3"/>
  <c r="J425" i="3" s="1"/>
  <c r="J424" i="3" s="1"/>
  <c r="J655" i="3"/>
  <c r="J654" i="3" s="1"/>
  <c r="J653" i="3" s="1"/>
  <c r="J652" i="3" s="1"/>
  <c r="J651" i="3" s="1"/>
  <c r="J650" i="3" s="1"/>
  <c r="J792" i="3"/>
  <c r="J791" i="3" s="1"/>
  <c r="J790" i="3" s="1"/>
  <c r="J39" i="3"/>
  <c r="J38" i="3" s="1"/>
  <c r="J718" i="3"/>
  <c r="J717" i="3" s="1"/>
  <c r="J716" i="3" s="1"/>
  <c r="J715" i="3" s="1"/>
  <c r="J171" i="3"/>
  <c r="J165" i="3" s="1"/>
  <c r="J164" i="3" s="1"/>
  <c r="J163" i="3" s="1"/>
  <c r="J32" i="3"/>
  <c r="J30" i="3" s="1"/>
  <c r="J180" i="3"/>
  <c r="J525" i="3"/>
  <c r="J742" i="3"/>
  <c r="J741" i="3" s="1"/>
  <c r="J740" i="3" s="1"/>
  <c r="J773" i="3"/>
  <c r="J772" i="3" s="1"/>
  <c r="J771" i="3" s="1"/>
  <c r="J872" i="3"/>
  <c r="J871" i="3" s="1"/>
  <c r="J870" i="3" s="1"/>
  <c r="J906" i="3"/>
  <c r="J990" i="3"/>
  <c r="J989" i="3" s="1"/>
  <c r="J988" i="3" s="1"/>
  <c r="J987" i="3" s="1"/>
  <c r="J1028" i="3"/>
  <c r="J1027" i="3" s="1"/>
  <c r="J1026" i="3" s="1"/>
  <c r="J298" i="3"/>
  <c r="J297" i="3" s="1"/>
  <c r="J281" i="3" s="1"/>
  <c r="J766" i="3"/>
  <c r="J765" i="3" s="1"/>
  <c r="J764" i="3" s="1"/>
  <c r="J823" i="3"/>
  <c r="J822" i="3" s="1"/>
  <c r="J821" i="3" s="1"/>
  <c r="J839" i="3"/>
  <c r="J838" i="3" s="1"/>
  <c r="J831" i="3" s="1"/>
  <c r="J922" i="3"/>
  <c r="J921" i="3" s="1"/>
  <c r="J913" i="3" s="1"/>
  <c r="J520" i="3" l="1"/>
  <c r="J519" i="3" s="1"/>
  <c r="J518" i="3" s="1"/>
  <c r="J75" i="3"/>
  <c r="J239" i="3"/>
  <c r="J227" i="3" s="1"/>
  <c r="J369" i="3"/>
  <c r="J368" i="3" s="1"/>
  <c r="J367" i="3" s="1"/>
  <c r="J899" i="3"/>
  <c r="J898" i="3" s="1"/>
  <c r="J897" i="3" s="1"/>
  <c r="J1001" i="3"/>
  <c r="J1000" i="3" s="1"/>
  <c r="J560" i="3"/>
  <c r="J559" i="3" s="1"/>
  <c r="J316" i="3"/>
  <c r="J315" i="3" s="1"/>
  <c r="J730" i="3"/>
  <c r="J729" i="3" s="1"/>
  <c r="J941" i="3"/>
  <c r="J940" i="3" s="1"/>
  <c r="J511" i="3"/>
  <c r="J510" i="3" s="1"/>
  <c r="J678" i="3"/>
  <c r="J869" i="3"/>
  <c r="J868" i="3" s="1"/>
  <c r="J37" i="3"/>
  <c r="J789" i="3"/>
  <c r="J201" i="3"/>
  <c r="J200" i="3" s="1"/>
  <c r="J612" i="3"/>
  <c r="J611" i="3" s="1"/>
  <c r="J19" i="3"/>
  <c r="J18" i="3" s="1"/>
  <c r="J17" i="3" s="1"/>
  <c r="J31" i="3"/>
  <c r="J179" i="3"/>
  <c r="J29" i="3" l="1"/>
  <c r="J423" i="3"/>
  <c r="J408" i="3" s="1"/>
  <c r="J400" i="3" s="1"/>
  <c r="J558" i="3"/>
  <c r="J557" i="3" s="1"/>
  <c r="J178" i="3"/>
  <c r="J509" i="3"/>
  <c r="J28" i="3" l="1"/>
  <c r="J1083" i="3" s="1"/>
</calcChain>
</file>

<file path=xl/comments1.xml><?xml version="1.0" encoding="utf-8"?>
<comments xmlns="http://schemas.openxmlformats.org/spreadsheetml/2006/main">
  <authors>
    <author>Автор</author>
  </authors>
  <commentList>
    <comment ref="A64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<sst xmlns="http://schemas.openxmlformats.org/spreadsheetml/2006/main" count="9346" uniqueCount="957">
  <si>
    <t>НАИМЕНОВАНИЕ</t>
  </si>
  <si>
    <t>Вед.</t>
  </si>
  <si>
    <t>Рз</t>
  </si>
  <si>
    <t>ПР</t>
  </si>
  <si>
    <t>ВР</t>
  </si>
  <si>
    <t>П</t>
  </si>
  <si>
    <t>ПП</t>
  </si>
  <si>
    <t>МР</t>
  </si>
  <si>
    <t>НР</t>
  </si>
  <si>
    <t>3</t>
  </si>
  <si>
    <t>4</t>
  </si>
  <si>
    <t>5</t>
  </si>
  <si>
    <t>6</t>
  </si>
  <si>
    <t>7</t>
  </si>
  <si>
    <t>8</t>
  </si>
  <si>
    <t>9</t>
  </si>
  <si>
    <t>00</t>
  </si>
  <si>
    <t>0</t>
  </si>
  <si>
    <t>00000</t>
  </si>
  <si>
    <t>000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</si>
  <si>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</si>
  <si>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</si>
  <si>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</si>
  <si>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0 3</t>
  </si>
  <si>
    <t>03</t>
  </si>
  <si>
    <t>50</t>
  </si>
  <si>
    <t>1</t>
  </si>
  <si>
    <t>Расходы на выплаты персоналу в целях обеспечения выполнения функций муниципальными органами, казенными учреждениями, органами управления государственными внебюджетными фондами</t>
  </si>
  <si>
    <t>10010</t>
  </si>
  <si>
    <t>100</t>
  </si>
  <si>
    <t>10020</t>
  </si>
  <si>
    <t>Обеспечение деятельности законодательного (представительного) органа местного самоуправления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</si>
  <si>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</si>
  <si>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>Расходы на обеспечение функций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</si>
  <si>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</si>
  <si>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</si>
  <si>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</si>
  <si>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</si>
  <si>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</si>
  <si>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Расходы на выплаты  по оплате труда работников органов местного самоуправления</t>
  </si>
  <si>
    <t>Другие общегосударственные вопросы</t>
  </si>
  <si>
    <t>Обеспечение гарантий муниципальных служащих</t>
  </si>
  <si>
    <t>Социальное обеспечение и иные выплаты населению</t>
  </si>
  <si>
    <t>0 1</t>
  </si>
  <si>
    <t>02</t>
  </si>
  <si>
    <t>51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</si>
  <si>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</si>
  <si>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0 4</t>
  </si>
  <si>
    <t>Обеспечение деятельности исполнительного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</si>
  <si>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</si>
  <si>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Организация и осуществление деятельности по опеке и попечительству в области здравоохранения</t>
  </si>
  <si>
    <t>76100</t>
  </si>
  <si>
    <t>76360</t>
  </si>
  <si>
    <t>76630</t>
  </si>
  <si>
    <t>04</t>
  </si>
  <si>
    <t>07</t>
  </si>
  <si>
    <t>Судебная система</t>
  </si>
  <si>
    <t>Непрограммные расходы в рамках обеспечения деятельности судебной системы</t>
  </si>
  <si>
    <t>51200</t>
  </si>
  <si>
    <t>Резервные фонды</t>
  </si>
  <si>
    <t>Резервные фонды местных администраций</t>
  </si>
  <si>
    <t>20020</t>
  </si>
  <si>
    <t>Непрограммные расходы в рамках обеспечения деятельности других общегосударственных вопросов</t>
  </si>
  <si>
    <t>76610</t>
  </si>
  <si>
    <t>10050</t>
  </si>
  <si>
    <t>Расходы, связанные с общегосударственным управлением</t>
  </si>
  <si>
    <t>22050</t>
  </si>
  <si>
    <t>06</t>
  </si>
  <si>
    <t>Расходы на обеспечение деятельности (оказание услуг) муниципальных учреждений</t>
  </si>
  <si>
    <t>11010</t>
  </si>
  <si>
    <t>05</t>
  </si>
  <si>
    <t>20040</t>
  </si>
  <si>
    <t>76930</t>
  </si>
  <si>
    <t>20030</t>
  </si>
  <si>
    <t>13</t>
  </si>
  <si>
    <t>Национальная безопасность и правоохранительная деятельность</t>
  </si>
  <si>
    <t>20050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</si>
  <si>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</si>
  <si>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</si>
  <si>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</si>
  <si>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</si>
  <si>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Оказание финансовой поддержки субъектам малого и среднего предпринимательства</t>
  </si>
  <si>
    <t>60010</t>
  </si>
  <si>
    <t>Мероприятия по совершенствованию организационной, информационной и консультационной поддержки малого и среднего предпринимательства</t>
  </si>
  <si>
    <t>20080</t>
  </si>
  <si>
    <t>2</t>
  </si>
  <si>
    <t>Расходы на участие в выставочно-ярмарочных мероприятиях, форумах, конференциях</t>
  </si>
  <si>
    <t>20240</t>
  </si>
  <si>
    <t>57</t>
  </si>
  <si>
    <t>Жилищно-коммунальное хозяйство</t>
  </si>
  <si>
    <t>60</t>
  </si>
  <si>
    <t>77150</t>
  </si>
  <si>
    <t>Охрана семьи и детства</t>
  </si>
  <si>
    <t>10</t>
  </si>
  <si>
    <t>300</t>
  </si>
  <si>
    <t>Физическая культура и спорт</t>
  </si>
  <si>
    <t>11</t>
  </si>
  <si>
    <t>Массовый спорт</t>
  </si>
  <si>
    <t>20100</t>
  </si>
  <si>
    <t>10080</t>
  </si>
  <si>
    <t>09</t>
  </si>
  <si>
    <t xml:space="preserve">  0 1</t>
  </si>
  <si>
    <t>Обеспечение деятельности финансовых, налоговых и таможенных органов и органов финансового ( финансово-бюджетного) надзора</t>
  </si>
  <si>
    <t>Образование</t>
  </si>
  <si>
    <t>Дошкольное образование</t>
  </si>
  <si>
    <t>0 7</t>
  </si>
  <si>
    <t>Общее образование</t>
  </si>
  <si>
    <t>Предоставление субсидий бюджетным,
автономным учреждениям и иным некоммерческим организациям</t>
  </si>
  <si>
    <t>600</t>
  </si>
  <si>
    <t xml:space="preserve">Проведение мероприятий для детей и молодежи </t>
  </si>
  <si>
    <t>20370</t>
  </si>
  <si>
    <t>Другие вопросы в области образования</t>
  </si>
  <si>
    <t>Основное мероприятие "Осуществление управленческих функций по реализации полномочий в области образования и молодежной политики"</t>
  </si>
  <si>
    <t>76890</t>
  </si>
  <si>
    <t>Социальная политика</t>
  </si>
  <si>
    <t>76140</t>
  </si>
  <si>
    <t>Социальное обеспечение населения</t>
  </si>
  <si>
    <t>08</t>
  </si>
  <si>
    <t>52500</t>
  </si>
  <si>
    <t>52200</t>
  </si>
  <si>
    <t>76260</t>
  </si>
  <si>
    <t>76240</t>
  </si>
  <si>
    <t>76270</t>
  </si>
  <si>
    <t>Другие вопросы в области социальной политики</t>
  </si>
  <si>
    <t>76210</t>
  </si>
  <si>
    <t>Сельское хозяйство и рыболовство</t>
  </si>
  <si>
    <t>Расходы на обеспечение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</si>
  <si>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 работников местного самоуправления</t>
  </si>
  <si>
    <t>76530</t>
  </si>
  <si>
    <t>76540</t>
  </si>
  <si>
    <t>Культура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</si>
  <si>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</si>
  <si>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80010</t>
  </si>
  <si>
    <t>22240</t>
  </si>
  <si>
    <t>тыс.руб.</t>
  </si>
  <si>
    <t>76200</t>
  </si>
  <si>
    <t>20090</t>
  </si>
  <si>
    <t xml:space="preserve">ЦСР </t>
  </si>
  <si>
    <t>0000</t>
  </si>
  <si>
    <t>Непрограммные расходы в рамках обеспечения деятельности других  вопросов в области жилищно-коммунального хозяйства</t>
  </si>
  <si>
    <t>17</t>
  </si>
  <si>
    <t>15</t>
  </si>
  <si>
    <t xml:space="preserve">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</si>
  <si>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</t>
  </si>
  <si>
    <t>Основное мероприятие "Обеспечение деятельности работников архивного отдела"</t>
  </si>
  <si>
    <t>Расходы на проведение мероприятий по организации отдыха детей в лагерях дневного пребывания</t>
  </si>
  <si>
    <t>77190</t>
  </si>
  <si>
    <t>77170</t>
  </si>
  <si>
    <t>77160</t>
  </si>
  <si>
    <t>Расходы на организацию и осуществление деятельности по опеке и попечительству в области образования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</si>
  <si>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</si>
  <si>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Оплата жилищно-коммунальных услуг отдельным категориям граждан</t>
  </si>
  <si>
    <t>Предоставление государственной социальной помощи малоимущим семьям, малоимущим одиноко проживающим гражданам</t>
  </si>
  <si>
    <t>Выплата ежегодного социального пособия на проезд учащимся (студентам)</t>
  </si>
  <si>
    <t>Обеспечение деятельности депутатов Думы Ставропольского края и их помощников в избирательном округе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</si>
  <si>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</si>
  <si>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в области труда и социальной защиты отдельных категорий граждан</t>
  </si>
  <si>
    <t>Дополнительное образование детей</t>
  </si>
  <si>
    <t xml:space="preserve">Молодежная  политика 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</si>
  <si>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</si>
  <si>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</si>
  <si>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Обеспечение мер социальной поддержки ветеранов труда и тружеников тыла</t>
  </si>
  <si>
    <t>78210</t>
  </si>
  <si>
    <t>Обеспечение мер социальной поддержки ветеранов труда Ставропольского края</t>
  </si>
  <si>
    <t>78220</t>
  </si>
  <si>
    <t>Обеспечение мер социальной поддержки реабилитированных лиц и лиц, признанных пострадавшими от политических репрессий</t>
  </si>
  <si>
    <t>78230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</si>
  <si>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</si>
  <si>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78240</t>
  </si>
  <si>
    <t>Ежемесячная денежная выплата семьям погибших ветеранов боевых действий</t>
  </si>
  <si>
    <t>78250</t>
  </si>
  <si>
    <t>Предоставление гражданам субсидий на оплату жилого помещения и коммунальных услуг</t>
  </si>
  <si>
    <t>78260</t>
  </si>
  <si>
    <t>Выплата ежемесячной денежной компенсации на каждого ребенка в возрасте до 18 лет многодетным семьям</t>
  </si>
  <si>
    <t>Выплата единовременного пособия усыновителям</t>
  </si>
  <si>
    <t>78140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</si>
  <si>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</si>
  <si>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Выплата денежных средств на содержание ребенка опекуну (попечителю)</t>
  </si>
  <si>
    <t>Функционирование высшего должностного лица субъекта Российской Федерации и муниципального образования</t>
  </si>
  <si>
    <t>КУЛЬТУРА, КИНЕМАТОГРАФИЯ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</si>
  <si>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</si>
  <si>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попечистельства</t>
    </r>
    <r>
      <rPr>
        <sz val="14"/>
        <rFont val="Calibri"/>
        <family val="2"/>
        <charset val="204"/>
      </rPr>
      <t>»</t>
    </r>
  </si>
  <si>
    <r>
      <t xml:space="preserve">Основные мероприятия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Снижение рисков и смягчение последствий чрезвычайной ситуации природного и техногенного характера</t>
    </r>
    <r>
      <rPr>
        <sz val="14"/>
        <rFont val="Calibri"/>
        <family val="2"/>
        <charset val="204"/>
      </rPr>
      <t>»</t>
    </r>
  </si>
  <si>
    <r>
      <t xml:space="preserve">Основное 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Создание эффективной системы поддержки малого и среднего предпринимательства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</si>
  <si>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</si>
  <si>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мероприятий, направленных на формирование благоприятного инвестиционного имиджа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</si>
  <si>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дошкольного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</si>
  <si>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общего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</si>
  <si>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</si>
  <si>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</si>
  <si>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</t>
    </r>
    <r>
      <rPr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</si>
  <si>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</si>
  <si>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Основное мерприятие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района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</si>
  <si>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реализации программы</t>
    </r>
    <r>
      <rPr>
        <sz val="14"/>
        <rFont val="Calibri"/>
        <family val="2"/>
        <charset val="204"/>
      </rPr>
      <t>»</t>
    </r>
  </si>
  <si>
    <r>
      <t>Основное мероприятие</t>
    </r>
    <r>
      <rPr>
        <sz val="14"/>
        <rFont val="Calibri"/>
        <family val="2"/>
        <charset val="204"/>
      </rPr>
      <t>««</t>
    </r>
    <r>
      <rPr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sz val="14"/>
        <rFont val="Calibri"/>
        <family val="2"/>
        <charset val="204"/>
      </rPr>
      <t>»</t>
    </r>
  </si>
  <si>
    <t>59</t>
  </si>
  <si>
    <t>R4620</t>
  </si>
  <si>
    <t>78110</t>
  </si>
  <si>
    <t>78130</t>
  </si>
  <si>
    <t xml:space="preserve">Резервные фонды </t>
  </si>
  <si>
    <t>77220</t>
  </si>
  <si>
    <t>АДМИНИСТРАЦИЯ СОВЕТСКОГО ГОРОДСКОГО ОКРУГА СТАВРОПОЛЬСКОГО КРАЯ</t>
  </si>
  <si>
    <t>602</t>
  </si>
  <si>
    <t>606</t>
  </si>
  <si>
    <t>УПРАВЛЕНИЕ ОБРАЗОВАНИЯ АДМИНИСТРАЦИИ СОВЕТСКОГО ГОРОДСКОГО ОКРУГА СТАВРОПОЛЬСКОГО КРАЯ</t>
  </si>
  <si>
    <t>609</t>
  </si>
  <si>
    <t>Глава городского округа</t>
  </si>
  <si>
    <t>«О бюджете Советского городского округа</t>
  </si>
  <si>
    <t>Программа «Противодействие  коррупции на территории Советского городского округа Ставропольского края »</t>
  </si>
  <si>
    <t>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</t>
  </si>
  <si>
    <t>Муниципальная программа  «Экономическое развитие Советского городского округа Ставропольского края »</t>
  </si>
  <si>
    <t>601</t>
  </si>
  <si>
    <t>Непрограммные расходы по МКУ "Хозяйственно - эксплутационная служба"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</si>
  <si>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</si>
  <si>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«С</t>
    </r>
    <r>
      <rPr>
        <sz val="14"/>
        <rFont val="Times New Roman"/>
        <family val="1"/>
        <charset val="204"/>
      </rPr>
      <t>оздание благоприятных условий для привлечения инвестиций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</si>
  <si>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малого и среднего предпринимательства в Советском городском округе  Ставропольского края</t>
    </r>
    <r>
      <rPr>
        <sz val="14"/>
        <rFont val="Calibri"/>
        <family val="2"/>
        <charset val="204"/>
      </rPr>
      <t>»</t>
    </r>
  </si>
  <si>
    <t>Коммунальное хозяйство</t>
  </si>
  <si>
    <t>70</t>
  </si>
  <si>
    <t>22300</t>
  </si>
  <si>
    <t>22310</t>
  </si>
  <si>
    <t>22320</t>
  </si>
  <si>
    <t>Прочие мероприятия по благоустройству</t>
  </si>
  <si>
    <t>22330</t>
  </si>
  <si>
    <t>632</t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</si>
  <si>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сельского хозяйства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</si>
  <si>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Подпрограмма "Обеспечение жильем молодых семей в Советском городском округе Ставропольского края"</t>
  </si>
  <si>
    <t>670</t>
  </si>
  <si>
    <t>671</t>
  </si>
  <si>
    <t>672</t>
  </si>
  <si>
    <t>673</t>
  </si>
  <si>
    <t>674</t>
  </si>
  <si>
    <t>675</t>
  </si>
  <si>
    <t>Благоустройство</t>
  </si>
  <si>
    <t>Профессиональная подготовка переподготовка и повышение квалификации</t>
  </si>
  <si>
    <t>СОВЕТ  ДЕПУТАТОВ СОВЕТСКОГО ГОРОДСКОГО ОКРУГА СТАВРОПОЛЬСКОГО КРАЯ</t>
  </si>
  <si>
    <t>Муниципальная программа Советского городского округа Ставропольского края «Социальная поддержка граждан Советского городского округа Ставропольского края »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</si>
  <si>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</si>
  <si>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УПРАВЛЕНИЕ ИМУЩЕСТВЕННЫХ И ЗЕМЕЛЬНЫХ ОТНОШЕНИЙ АДМИНИСТРАЦИИ СОВЕТСКОГО ГОРОДСКОГО ОКРУГА СТАВРОПОЛЬСКОГО КРАЯ</t>
  </si>
  <si>
    <t>Расходы на обеспечение деятельности (оказание услуг) казенных учреждений</t>
  </si>
  <si>
    <t>21440</t>
  </si>
  <si>
    <t>21420</t>
  </si>
  <si>
    <t>Основное мероприятие "Развитие культурно-досуговой деятельности в округе"</t>
  </si>
  <si>
    <t xml:space="preserve">Подпрограмма "Энергосбережение и повышение энергетической эффективности в Советском городском округе Ставрпопольского края" </t>
  </si>
  <si>
    <t>Основное мероприятие "Озеленение"</t>
  </si>
  <si>
    <t>Мероприятия по созданию и содержанию объектов озеленения</t>
  </si>
  <si>
    <t>Основное мероприятие "Содержание мест захоронения"</t>
  </si>
  <si>
    <t>Основное мероприятие "Прочее благоустройство"</t>
  </si>
  <si>
    <t>Подпрограмма" Энергосбережение и повышение энергетической эффективностиа в Советском городском округе Ставропольского края"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</si>
  <si>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</si>
  <si>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r>
      <t xml:space="preserve">Муниципальная 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образования и молодежной политики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</si>
  <si>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ФИНАНСОВОЕ УПРАВЛЕНИЕ АДМИНИСТРАЦИИ СОВЕТСКОГО ГОРОДСКОГО ОКРУГА СТАВРОПОЛЬСКОГО КРАЯ</t>
  </si>
  <si>
    <t>УПРАВЛЕНИЕ ТРУДА И СОЦИАЛЬНОЙ ЗАЩИТЫ НАСЕЛЕНИЯ АДМИНИСТРАЦИИ СОВЕТСКОГО ГОРОДСКОГО ОКРУГА СТАВРОПОЛЬСКОГО КРАЯ</t>
  </si>
  <si>
    <t>УПРАВЛЕНИЕ СЕЛЬСКОГО ХОЗЯЙСТВА И ОХРАНЫ ОКРУЖАЮЩЕЙ СРЕДЫ СОВЕТСКОГО ГОРОДСКОГО ОКРУГА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</si>
  <si>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растениеводства в округе</t>
    </r>
    <r>
      <rPr>
        <sz val="14"/>
        <rFont val="Calibri"/>
        <family val="2"/>
        <charset val="204"/>
      </rPr>
      <t>»</t>
    </r>
  </si>
  <si>
    <t>к решению Совета депутатов Советского</t>
  </si>
  <si>
    <t>городского округа Ставропольского края</t>
  </si>
  <si>
    <t>56</t>
  </si>
  <si>
    <r>
      <t xml:space="preserve">Муниципальная программа Советского городского округа Ставропольского края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физической культуры и спорта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</si>
  <si>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образования и молодежной политики в Советском городско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</si>
  <si>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sz val="14"/>
        <rFont val="Calibri"/>
        <family val="2"/>
        <charset val="204"/>
      </rPr>
      <t>»</t>
    </r>
  </si>
  <si>
    <t xml:space="preserve">Муниципальная программа Советского городского округаСтавропольского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</si>
  <si>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</si>
  <si>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края«Развитие образования и молодежной политики в Советском городском округе Ставропольского края » </t>
  </si>
  <si>
    <t>Муниципальная программа  Советского городского округа Ставропольского края «Экономическое развитие Советского городского округа Ставропольского края »</t>
  </si>
  <si>
    <t>Подпрограмма "Обеспечение реализации муниципальной программы Советского городского округа Ставропольского края" Управление и распоряжение имуществом" и общепрограммные мероприятия"</t>
  </si>
  <si>
    <t>21450</t>
  </si>
  <si>
    <t>Подпрограмма " Ремонт и содержание улично -дорожной сети  Советского городского округа Ставропольского края"</t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</si>
  <si>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</si>
  <si>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 Советского гордского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</si>
  <si>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</si>
  <si>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"Развитие архивного дела в Советском городском округе Ставропольского края"</t>
  </si>
  <si>
    <r>
      <t xml:space="preserve">Муниципальная программа Советского городского округа Советского района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культуры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</si>
  <si>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Муниципальная программа 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</si>
  <si>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по предоставлению государственных и муниципальных услуг МКУ МФЦ</t>
    </r>
    <r>
      <rPr>
        <sz val="14"/>
        <rFont val="Calibri"/>
        <family val="2"/>
        <charset val="204"/>
      </rPr>
      <t>»</t>
    </r>
  </si>
  <si>
    <t>Расходы в рамках обеспечения деятельности Финансового управления администрации Советского городского округа  Ставропольского края</t>
  </si>
  <si>
    <t xml:space="preserve">Подпрограмма "Модернизация и развитие коммунального хозяйства в Советском городском округе Ставрпопольского края" </t>
  </si>
  <si>
    <t>Основное мероприятие "Модернизация и развитие систем коммунальной инфраструктуры"</t>
  </si>
  <si>
    <t>22280</t>
  </si>
  <si>
    <t>Муниципальная программа Советского городского округа Ставропольского края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</si>
  <si>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</si>
  <si>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</si>
  <si>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Муниципальная программа Советского городского округа Ставропольского края" Модернизация, развитие и содержание коммунального хозяйства Советского городского округа Ставропольского края"</t>
  </si>
  <si>
    <t>Мероприятия в области уличного освещения и энергосбережения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</si>
  <si>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</si>
  <si>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Содержание мест захоронения</t>
  </si>
  <si>
    <t>Модернизация и развитие систем коммунальной инфраструктуры</t>
  </si>
  <si>
    <t xml:space="preserve">Подпрограмма "Содержание, текущий ремонт систем коммунальной инфраструктуры Советского городского округа Ставрпопольского края" </t>
  </si>
  <si>
    <t>Мероприятия в области уличного освещения и энергосберержения</t>
  </si>
  <si>
    <t>Подпрограмма "Содержание, текущий ремонт систем коммунальной инфраструктуры Советского городского округа"</t>
  </si>
  <si>
    <t>Муниципальная программа Советского городского округа Ставропольского края «Развитие градостроительства, строительства и архитектуры в Советском городском округе Ставропольского края »</t>
  </si>
  <si>
    <t>Подпрограмма "Ремонт и содержание улично - дорожной сети Советского городского округа Ставропольского края"</t>
  </si>
  <si>
    <t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</t>
  </si>
  <si>
    <t>Расходы на работы по ремонту, содержанию и реконструкцию автомобильных дорог вне границ населенных пунктов</t>
  </si>
  <si>
    <t>Мероприятия по ремонту и содержанию улично - дорожной сети Советского городского округа Ставропольского края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</si>
  <si>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округе»</t>
  </si>
  <si>
    <t>Мероприятия по профилактике детского дорожно-транспортного травматизма</t>
  </si>
  <si>
    <t>Основное мероприятие «Обеспечение безопасности дорожного движения на улично-дорожной сети округа»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</si>
  <si>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 движения в Советском городском округе Ставропольского края»</t>
  </si>
  <si>
    <t>Ремонт и  содержанию улично-дорожной сети округа</t>
  </si>
  <si>
    <t>Муниципальная программа «Развитие дорожного хозяйства и повышение безопасности дорожного  движения в Советском городском округе Ставропольского края»</t>
  </si>
  <si>
    <t>20060</t>
  </si>
  <si>
    <t>Мероприятия по обеспечению первичных мер пожарной безопасности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</si>
  <si>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</si>
  <si>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</si>
  <si>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607</t>
  </si>
  <si>
    <t>58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</si>
  <si>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дополнительного образования детей и подростков </t>
    </r>
    <r>
      <rPr>
        <sz val="14"/>
        <rFont val="Calibri"/>
        <family val="2"/>
        <charset val="204"/>
      </rPr>
      <t>»</t>
    </r>
  </si>
  <si>
    <t>Другие вопросы в области культуры и кинематографии</t>
  </si>
  <si>
    <t>Непрограммные расходы в рамках обеспечения деятельности отдела культуры</t>
  </si>
  <si>
    <t>ОТДЕЛ КУЛЬТУРЫ АДМИНИСТРАЦИИ СОВЕТСКОГО ГОРОДСКОГО ОКРУГА СТАВРОПОЛЬСКОГО КРАЯ</t>
  </si>
  <si>
    <t>78000</t>
  </si>
  <si>
    <t>Единая субвенция</t>
  </si>
  <si>
    <t>P1</t>
  </si>
  <si>
    <t>50840</t>
  </si>
  <si>
    <t>76280</t>
  </si>
  <si>
    <t>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</si>
  <si>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</si>
  <si>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Другие вопросы в области жилищно-коммунального хозяйства</t>
  </si>
  <si>
    <t>Основные мероприятия "Ремонт и содержание улично -дорожной сети  округа за счет средств дорожного фонда"</t>
  </si>
  <si>
    <t>Основные мероприятия "Ремонт и содержание улично -дорожной сети  округа за счет средств на поддержку дорожного хозяйства"</t>
  </si>
  <si>
    <t>Основные мероприятия «Ремонт и содержание автомобильных дорог вне границ населенных пунктов за счет средств дорожного фонда »</t>
  </si>
  <si>
    <t>Основное мероприятие "Ремонт и содержание улично-дорожной сети за счет средств дорожного фонда"</t>
  </si>
  <si>
    <t>S7730</t>
  </si>
  <si>
    <t>77820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</si>
  <si>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</si>
  <si>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20220</t>
  </si>
  <si>
    <t>Подпрограмма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</si>
  <si>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 xml:space="preserve">Создание условий для развития пищевой и перерабатывающей промышленности </t>
  </si>
  <si>
    <t>20250</t>
  </si>
  <si>
    <t>20260</t>
  </si>
  <si>
    <t>Создание условий для развития инфраструктуры торговли, общественного питания и бытового обслуживания населения</t>
  </si>
  <si>
    <t>Развитие ситуационного туризма</t>
  </si>
  <si>
    <t>Расходы на развитие ситуационного туризма</t>
  </si>
  <si>
    <t>Программа "Гармонизация межнациональных отношений, предупреждение религиозного и этнического экстримизма, укрепление российской нации на территории Советского городского округа Ставропольского края"</t>
  </si>
  <si>
    <t>55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</si>
  <si>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</si>
  <si>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</si>
  <si>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21210</t>
  </si>
  <si>
    <t>21220</t>
  </si>
  <si>
    <t>Проведение информационно-пропагандистских мероприятий, направленных на профилактику идеологии терроризма</t>
  </si>
  <si>
    <t>Реализация регионального проекта "Финансовая поддержка семей при рождении детей"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</si>
  <si>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</si>
  <si>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</si>
  <si>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Исполнение полномочий администрации в области градостроительной деятельности</t>
    </r>
    <r>
      <rPr>
        <sz val="14"/>
        <rFont val="Calibri"/>
        <family val="2"/>
        <charset val="204"/>
      </rPr>
      <t>»</t>
    </r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</si>
  <si>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</si>
  <si>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 xml:space="preserve">Расходы на создания условий для развития пищевой и перерабатывающей промышленности </t>
  </si>
  <si>
    <t>Расходы на создания условий для развития инфраструктуры торговли, общественного питания и бытового обслуживания населения</t>
  </si>
  <si>
    <t>Содержание газовых сетей</t>
  </si>
  <si>
    <t>Выплата пособия на ребенка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</si>
  <si>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</si>
  <si>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дополнительного образования в сфере культуры и искусства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</si>
  <si>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 "Развитие культуры   Советского городского округа Ставропольского края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>"</t>
    </r>
  </si>
  <si>
    <t>Основное мероприятие "Развитие библиотечного обслуживания населения Советского городского округа Ставропольского края"</t>
  </si>
  <si>
    <t>Предоставление мер социальной поддержки отдельных категорий граждан, работающих и проживающих в сельской местности в денежном выражении</t>
  </si>
  <si>
    <t>Проведение мероприятий в сфере культуры</t>
  </si>
  <si>
    <t>Муниципальная программа "Повышение эффективности управления муниципальными финансами Советского городского округа Ставропольского края"</t>
  </si>
  <si>
    <t>Муниципальная программа Советского городского округа Ставропольского края "Развитие жилищно-коммунального хозяйства Советского городского округа Ставропольского края"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</si>
  <si>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</si>
  <si>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ТЕРРИТОРИАЛЬНЫЙ ОТДЕЛ АДМИНИСТРАЦИИ СОВЕТСКОГО ГОРОДСКОГО ОКРУГА СТАВРОПОЛЬСКОГО КРАЯ В ХУТОРЕ  ВОСТОЧНОМ</t>
  </si>
  <si>
    <t>ТЕРРИТОРИАЛЬНЫЙ ОТДЕЛ АДМИНИСТРАЦИИ СОВЕТСКОГО ГОРОДСКОГО ОКРУГА СТАВРОПОЛЬСКОГО КРАЯ В СЕЛЕ ГОРЬКАЯ БАЛКА</t>
  </si>
  <si>
    <t>ТЕРРИТОРИАЛЬНЫЙ ОТДЕЛ АДМИНИСТРАЦИИ СОВЕТСКОГО ГОРОДСКОГО ОКРУГА СТАВРОПОЛЬСКОГО КРАЯ В СЕЛЕ ОТКАЗНОМ</t>
  </si>
  <si>
    <t>ТЕРРИТОРИАЛЬНЫЙ ОТДЕЛ АДМИНИСТРАЦИИ СОВЕТСКОГО ГОРОДСКОГО ОКРУГА СТАВРОПОЛЬСКОГО КРАЯ В СЕЛЕ ПРАВОКУМСКОМ</t>
  </si>
  <si>
    <t>ТЕРРИТОРИАЛЬНЫЙ ОТДЕЛ АДМИНИСТРАЦИИ СОВЕТСКОГО ГОРОДСКОГО ОКРУГА СТАВРОПОЛЬСКОГО КРАЯ В СЕЛЕ СОЛДАТО-АЛЕКСАНДРОВСКОМ</t>
  </si>
  <si>
    <t>ТЕРРИТОРИАЛЬНЫЙ ОТДЕЛ АДМИНИСТРАЦИИ СОВЕТСКОГО ГОРОДСКОГО ОКРУГА СТАВРОПОЛЬСКОГО КРАЯ В СЕЛЕ НИНЫ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</si>
  <si>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Обеспечение функций органов местного самоуправления</t>
    </r>
    <r>
      <rPr>
        <sz val="14"/>
        <rFont val="Calibri"/>
        <family val="2"/>
        <charset val="204"/>
      </rPr>
      <t>»</t>
    </r>
  </si>
  <si>
    <t>21050</t>
  </si>
  <si>
    <t>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</si>
  <si>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</si>
  <si>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Ежегодная денежная выплата гражданам Российской Федерации,  не достигшим совершеннолетия на 3 сентября 1945 года и постоянно проживающим на территории Ставропольского края</t>
  </si>
  <si>
    <t>R3020</t>
  </si>
  <si>
    <t>Осуществление ежемесячных выплат на детей в возрасте от трех до семи лет включительно</t>
  </si>
  <si>
    <t>98</t>
  </si>
  <si>
    <t>22381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</si>
  <si>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</si>
  <si>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Защита населения и территории от чрезвычайных ситуаций природного и техногенного характера, пожарная безопасность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</si>
  <si>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</si>
  <si>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</si>
  <si>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</si>
  <si>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</si>
  <si>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</si>
  <si>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 xml:space="preserve">                                                                                                   Р А С П Р Е Д Е Л Е Н И Е           </t>
  </si>
  <si>
    <t xml:space="preserve">                                                                                                                  </t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</si>
  <si>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</si>
  <si>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</si>
  <si>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</si>
  <si>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</si>
  <si>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спортом.</t>
  </si>
  <si>
    <t>Программа "Гармонизация межнациональных отношений, предупреждение этническогои религиозного экстримизма, укрепление единства российской нации на территории Советского городского округа Ставропольского края"</t>
  </si>
  <si>
    <t xml:space="preserve">Организация мероприятий, направленных на противодействие  коррупции на территории округа 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</si>
  <si>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спортом».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</si>
  <si>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спортом»</t>
  </si>
  <si>
    <t>Основное мероприятие «Развитие массовой физической культуры и спорта в городском округе»</t>
  </si>
  <si>
    <t>20230</t>
  </si>
  <si>
    <t>Расходы в области градостроительной деятельности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</si>
  <si>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</si>
  <si>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t>Оказание государственной социальной помощи на основании социального контракта отдельным категориям граждан
 </t>
  </si>
  <si>
    <t>R4040</t>
  </si>
  <si>
    <t>Расходы на содержание имущества, находящегося в муниципальной собственности округа</t>
  </si>
  <si>
    <t>22020</t>
  </si>
  <si>
    <t>16</t>
  </si>
  <si>
    <t>Расходы на содержание имущества</t>
  </si>
  <si>
    <t xml:space="preserve">  06</t>
  </si>
  <si>
    <t>78810</t>
  </si>
  <si>
    <t>Организация мероприятий при осуществлении деятельности по обращению с животными без владельцев</t>
  </si>
  <si>
    <t xml:space="preserve"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</si>
  <si>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78730</t>
  </si>
  <si>
    <t>Осуществление выплаты социального пособия на погребение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</si>
  <si>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</si>
  <si>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643</t>
  </si>
  <si>
    <t>52</t>
  </si>
  <si>
    <t xml:space="preserve">Непрограммные расходы в рамках обеспечения деятельности контрольно-счетного органа Советского городского округа Ставропольского края 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</si>
  <si>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 в учреждениях дополнительного образования</t>
    </r>
    <r>
      <rPr>
        <sz val="14"/>
        <rFont val="Calibri"/>
        <family val="2"/>
        <charset val="204"/>
      </rPr>
      <t>»</t>
    </r>
  </si>
  <si>
    <t>2023</t>
  </si>
  <si>
    <t>Предоставление молодым семьям социальных выплат на приобретение (строительство) жилья за счет средств краевого бюджета</t>
  </si>
  <si>
    <t>11150</t>
  </si>
  <si>
    <t>11240</t>
  </si>
  <si>
    <t>Программа "Профилактика терроризма и его идеологии на территории Советского городского округа Ставропольского края"</t>
  </si>
  <si>
    <t>Основное мероприятие "Формирование системы профилактики терроризма и его идеологии на территории Советского городского округа"</t>
  </si>
  <si>
    <t>Расходы на проведение мероприятий по организации отдыха детей в учреждениях дополнительного образования</t>
  </si>
  <si>
    <t>Расходы на обеспечение деятельности МКУ "Хозяйственно - эксплуатационная служба"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</si>
  <si>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и муниципальных услуг в Советском городском округе  Ставропольского края</t>
    </r>
    <r>
      <rPr>
        <b/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</si>
  <si>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Развитие муниципальной службы в Советском городском округе Ставропольского края </t>
    </r>
    <r>
      <rPr>
        <b/>
        <sz val="14"/>
        <rFont val="Calibri"/>
        <family val="2"/>
        <charset val="204"/>
      </rPr>
      <t>»</t>
    </r>
  </si>
  <si>
    <t>Централизованное ведение бюджетного (бухгалтерского) учета и формирование отчетности органов местного самоуправления и подведомственных им муниципальных учреждений Советского городского округа</t>
  </si>
  <si>
    <t>Непрограммные расходы в рамках централизованного ведения бюджетного (бухгалтерского) учета и формирование отчетности</t>
  </si>
  <si>
    <t>54</t>
  </si>
  <si>
    <t xml:space="preserve">Расходы на обеспечение деятельности (оказание услуг) муниципальных учреждений </t>
  </si>
  <si>
    <t>Организация и проведение творческих конкурсов по созданию произведений (видеороликов, рисунков и другое) антитеррористической направленности</t>
  </si>
  <si>
    <t>КОНТРОЛЬНО-СЧЕТНАЯ ПАЛАТА СОВЕТСКОГО ГОРОДСКОГО ОКРУГА СТАВРОПОЛЬСКОГО КРАЯ</t>
  </si>
  <si>
    <t>Обеспечение деятельности контрольно-счетной палаты Советского городского округа Ставропольского края</t>
  </si>
  <si>
    <t>L4970</t>
  </si>
  <si>
    <t>Основное мероприятие "Реализация инициативного проекта"</t>
  </si>
  <si>
    <t>Подпрограмма «Модернизация улично-дорожной сети Советского городского округа Ставропольского края»</t>
  </si>
  <si>
    <t xml:space="preserve">Основное мероприятие "Реализация инициативного проекта" </t>
  </si>
  <si>
    <t xml:space="preserve">Реализация инициативного проекта "Благоустройство  детской игровой площадки расположенной на прилегающей территории к дорцу культуры поселка Михайловка Советского городского округа Ставропольского края " </t>
  </si>
  <si>
    <t xml:space="preserve">Реализация инициативного проекта за счет инициативных платежей "Благоустройство  детской игровой площадки расположенной на прилегающей территории к дорцу культуры поселка Михайловка Советского городского округа Ставропольского края " </t>
  </si>
  <si>
    <t xml:space="preserve">Реализация инициативного проекта за счет инициативных платежей"Обустройство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</si>
  <si>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 xml:space="preserve">Реализация инициативного проекта 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</si>
  <si>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</si>
  <si>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Реализация регионального проекта 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</si>
  <si>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</si>
  <si>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</si>
  <si>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</si>
  <si>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Ставропольского края"</t>
  </si>
  <si>
    <t>Приложение 5</t>
  </si>
  <si>
    <t xml:space="preserve">от    декабря 2022 года   № </t>
  </si>
  <si>
    <t xml:space="preserve">Ставропольского края на 2023 год и плановый период </t>
  </si>
  <si>
    <t xml:space="preserve">2024 и 2025 годов» </t>
  </si>
  <si>
    <t xml:space="preserve">Непрограммные расходы в рамках реализация функций муниципальных органов 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</si>
  <si>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</t>
  </si>
  <si>
    <t>Основное мероприятие «Мероприятия, направленные на проведение ремонта, восстановление и реставрацию памятников культуры</t>
  </si>
  <si>
    <t>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</t>
  </si>
  <si>
    <t>S6650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</si>
  <si>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</si>
  <si>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"Независимая оценка качества условий оказания услуг учреждениями"</t>
  </si>
  <si>
    <t>Расходы на проведение независимой оценки качества условий оказания услуг учреждениями</t>
  </si>
  <si>
    <t>25010</t>
  </si>
  <si>
    <t>Основное мероприятие "Независимая оценка качества условий оказания услуг образовательной деятельности учреждениям"</t>
  </si>
  <si>
    <t>Расходы на проведение независимой оценки качества условий оказания услуг образовательной деятельности учреждениям</t>
  </si>
  <si>
    <t>SИП20</t>
  </si>
  <si>
    <t>2ИП20</t>
  </si>
  <si>
    <t>SИП19</t>
  </si>
  <si>
    <t>2ИП19</t>
  </si>
  <si>
    <t>Национальная оборона</t>
  </si>
  <si>
    <t>Мобилизационная и вневойсковая подготовка</t>
  </si>
  <si>
    <t>Непрограммные мероприятия</t>
  </si>
  <si>
    <t>Финансовое обеспечение реализации мероприятий, связанных с призывом граждан Российской Федерации на военную службу по частичной мобилизации в Вооруженные Силы Российской Федерации</t>
  </si>
  <si>
    <t>76903</t>
  </si>
  <si>
    <t>Миграционная политика</t>
  </si>
  <si>
    <t>Иные межбюджетные трансферты на реализацию мероприятий по временному социально-бытовому обустройству и питанию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находящихся в пунктах временного размещения на территории Ставропольского края, за счет средств резервного фонда Правительства Ставропольского края</t>
  </si>
  <si>
    <t>76902</t>
  </si>
  <si>
    <t>Выплаты единовременной социальной помощи членам семьи военнослужащего, принимавшего участие в специальной военной операции, проводимой на территории Украины, Донецкой Народной Республики, Луганской Народной Республики с 24 февраля 2022 года</t>
  </si>
  <si>
    <t>81110</t>
  </si>
  <si>
    <t>Целевые средства на реализацию Указа Президента Российской Федерации от 7 мая 2012 года № 597 "О мероприятиях по реализации государственной социальной политики"</t>
  </si>
  <si>
    <t>10100</t>
  </si>
  <si>
    <t>SИП25</t>
  </si>
  <si>
    <t>2ИП25</t>
  </si>
  <si>
    <t>SИП21</t>
  </si>
  <si>
    <t>2ИП21</t>
  </si>
  <si>
    <t>SИП22</t>
  </si>
  <si>
    <t>2ИП22</t>
  </si>
  <si>
    <t>2ИП24</t>
  </si>
  <si>
    <t>SИП24</t>
  </si>
  <si>
    <t>SИП23</t>
  </si>
  <si>
    <t>2ИП23</t>
  </si>
  <si>
    <t xml:space="preserve">бюджетных ассигнований по главным распорядителям средств местного бюджета, разделам (Рз), подразделам (ПР), целевым статьям (муниципальным программам и непрограммным направлениям деятельности) (ЦСР) и группам видов расходов классификации расходов бюджетов в ведомственной структуре расходов местного бюджета (Вед.) на 2023 год      
</t>
  </si>
  <si>
    <t>L5194</t>
  </si>
  <si>
    <t>ИТОГО</t>
  </si>
  <si>
    <t>Основное мероприятие "Обеспечение деятельности МКУ "Центр по комплексному обслуживанию учреждений образования Советского городского округа Ставропольского края"</t>
  </si>
  <si>
    <t>R3030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</si>
  <si>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</si>
  <si>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Подпрограмма "Реализация на территории округа государственной политики в сфере профилактики правонарушений, создание условий для обеспечения общественного порядка"</t>
  </si>
  <si>
    <t>Основное мероприятие "Профилактика правонарушений среди несовершеннолетних и молодежи"</t>
  </si>
  <si>
    <t>21310</t>
  </si>
  <si>
    <t>21320</t>
  </si>
  <si>
    <t>21330</t>
  </si>
  <si>
    <t>Расходы на профилактику правонарушений среди несовершеннолетних и молодежи</t>
  </si>
  <si>
    <t>Расходы на профилактику мошенничества на территории округа</t>
  </si>
  <si>
    <t>Основное мероприятие "Профилактика рецидивной преступности"</t>
  </si>
  <si>
    <t>Основное мероприятие "Профилактика мошенничества на территории округа"</t>
  </si>
  <si>
    <t>Расходы на профилактику рецидивной преступности</t>
  </si>
  <si>
    <t>Расходы на профилактику алкоголизма на территории округа</t>
  </si>
  <si>
    <t>Основное мероприятие "Профилактика алкоголизма на территории округа"</t>
  </si>
  <si>
    <t>21340</t>
  </si>
  <si>
    <t>21350</t>
  </si>
  <si>
    <t>Основное мероприятие "Привлечение народных дружин округа к участию в охране общественного порядка на улицах и в общественных местах"</t>
  </si>
  <si>
    <t>Расходы на привлечение народных дружин округа к участию в охране общественного порядка на улицах и в общественных местах</t>
  </si>
  <si>
    <t>Подпрограмма "Профилактика незаконного потребления и оборота наркотических средств и психотропных веществ"</t>
  </si>
  <si>
    <t>Основное мероприятие "Профилактика наркомании и формирование у детей и молодежи округа мотивации к здоровому образу жизни"</t>
  </si>
  <si>
    <t>21360</t>
  </si>
  <si>
    <t>Расходы на профилактику наркомании и формирование у детей и молодежи округа мотивации к здоровому образу жизни</t>
  </si>
  <si>
    <t>21370</t>
  </si>
  <si>
    <t>Расходы на  организацию межведомственного взаимодействия по профилактике наркомании и по борьбе с незаконным оборотом наркотиков</t>
  </si>
  <si>
    <t>Основное мероприятие "Организация межведомственного взаимодействия по профилактике наркомании и по борьбе с незаконным оборотом наркотиков"</t>
  </si>
  <si>
    <t>21380</t>
  </si>
  <si>
    <t>Расходы на информационное обеспечение антинаркотической работы</t>
  </si>
  <si>
    <t>Основное мероприятие "Информационное обеспечение антинаркотической работы"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</si>
  <si>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</si>
  <si>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 организации, реализующие образовательные программы дошкольного образования</t>
  </si>
  <si>
    <t>S6720</t>
  </si>
  <si>
    <t>Организация и обеспечение отдыха и оздоровления детей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</si>
  <si>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</si>
  <si>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</t>
  </si>
  <si>
    <t>В</t>
  </si>
  <si>
    <t>51790</t>
  </si>
  <si>
    <t>Реализация регионального проекта "Патриотическое воспитание граждан Российской Федерации"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</si>
  <si>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</si>
  <si>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>Проведение капитального ремонта зданий и сооружений, благоустройство территории муниципальных учреждений культуры муниципальных образований</t>
  </si>
  <si>
    <t>S6660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</si>
  <si>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</si>
  <si>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</si>
  <si>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Основное мероприятие "Обеспечение развития и укрепления материально-технической базы учреждений культуры"</t>
  </si>
  <si>
    <t xml:space="preserve">Реализация инициативного проекта "Ремонт автомобильной дороги общего пользования местного значения по ул. Гайдара в городе Зеленокумск Советского городского округа Ставропольского края" </t>
  </si>
  <si>
    <t xml:space="preserve">Реализация инициативного проекта за счет инициативных платежей "Ремонт автомобильной дороги общего пользования местного значения по ул. Гайдара в городе Зеленокумск Советского городского округа Ставропольского края" </t>
  </si>
  <si>
    <t>Реализация инициативного проекта "Ремонт тротуаров по пл. Победы (от ул. Мостовая до СОШ № 7) села Отказного Советского городского округа Ставропольского края"</t>
  </si>
  <si>
    <t>Реализация инициативного проекта за счет инициативных платежей "Ремонт тротуаров по пл. Победы (от ул. Мостовая до СОШ № 7) села Отказного Советского городского округа Ставропольского края"</t>
  </si>
  <si>
    <r>
      <t>Реализация инициативного проекта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</si>
  <si>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r>
      <t>Реализация инициативного проекта зв счет инициативных платежей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</si>
  <si>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t xml:space="preserve">Реализация инициативного проекта "Обустройство спортивной площадки по ул Георгиевской и пер. Георгиевскому в городе Зеленокумск Советского городского округа Ставропольского края" </t>
  </si>
  <si>
    <t xml:space="preserve">Реализация инициативного проекта за счет инициативных платежей"Обустройство спортивной площадки по ул Георгиевской и пер. Георгиевскому в городе Зеленокумск Советского городского округа Ставропольского края" </t>
  </si>
  <si>
    <t xml:space="preserve">Реализация инициативного проекта "Благоустройство прилегающей общественной территории к ФОКу (2 этап) села Солдато-Александровское Советского городского округа Ставропольского края" </t>
  </si>
  <si>
    <t>Реализация инициативного проекта за счет инициативных платежей "Благоустройство прилегающей общественной территории к ФОКу (2 этап) села Солдато-Александровское Советского городского округа Ставропольского края"</t>
  </si>
  <si>
    <t>S6500</t>
  </si>
  <si>
    <t>ПОЯСНИТЕЛЬНАЯ ЗАПИСКА К ПРОЕКТУ РЕШЕНИЯ СОВЕТА ДЕПУТАТОВ СОВЕТСКОГО ГОРОДСКОГО ОКРУГА СТАВРОПОЛЬСКОГО КРАЯ "О БЮДЖЕТЕ СОВЕТСКОГО ГОРОДСКОГО ОКРУГА СТАВРОПОЛЬСКОГО КРАЯ НА 2022 ГОД И ПЛАНОВЫЙ ПЕРИОД 2023 И 2024 ГОДЫ"</t>
  </si>
  <si>
    <t>2023 год</t>
  </si>
  <si>
    <t>2024 год</t>
  </si>
  <si>
    <t xml:space="preserve">Первоначально утверждено </t>
  </si>
  <si>
    <t>Сумма изменений</t>
  </si>
  <si>
    <t>Увеличение бюджетных ассигнований</t>
  </si>
  <si>
    <t xml:space="preserve">в том числе  </t>
  </si>
  <si>
    <t>краевые, федеральные</t>
  </si>
  <si>
    <t>местные</t>
  </si>
  <si>
    <t>внебюджет</t>
  </si>
  <si>
    <t>2. Управление образования АСГО</t>
  </si>
  <si>
    <t>3. Управление труда  АСГО</t>
  </si>
  <si>
    <t>4. ТО х. Восточное  АСГО</t>
  </si>
  <si>
    <t>5. ТО с. Нины  АСГО</t>
  </si>
  <si>
    <t>Уменьшение бюджетных ассигнований</t>
  </si>
  <si>
    <t>2. Управление труда и соцзащиты населения АСГО</t>
  </si>
  <si>
    <t>Перераспределение бюджетных ассигнований</t>
  </si>
  <si>
    <t>1. Администрация СГО</t>
  </si>
  <si>
    <t>С учетом изменений на март</t>
  </si>
  <si>
    <t>ИТОГО на март</t>
  </si>
  <si>
    <t>2025 год</t>
  </si>
  <si>
    <t>673 0409 0430221440 200</t>
  </si>
  <si>
    <t>Сверхплановые (содержание дорог)</t>
  </si>
  <si>
    <t>601 0113 7000222020 200</t>
  </si>
  <si>
    <t>Сверхплановые  ХЭС (ТО с. Отказное - ремонт кровли и отмостки административного здания)</t>
  </si>
  <si>
    <t>1. Администрация  АСГО</t>
  </si>
  <si>
    <t>675 1102 1500311010 400</t>
  </si>
  <si>
    <t>671 0503 0730122300 200</t>
  </si>
  <si>
    <t>Сверхплановые (строительство новой электролинии уличного освещения)</t>
  </si>
  <si>
    <t>671 0804 1000528300 200</t>
  </si>
  <si>
    <t>Сверхплановые (изготовление проекта границ территории и охранных зон объекта культурного наследия регионального значения "Братская могила воинов Советской Армии, погибших в 1942-1943гг.)</t>
  </si>
  <si>
    <t>671 0503 0720422330 200</t>
  </si>
  <si>
    <t>Сверхплановые (благоустройство сквера возле фонтана)</t>
  </si>
  <si>
    <t>674 0503 0720422330 200</t>
  </si>
  <si>
    <t>Сверхплановые (благоустройство центральной площади с. Правокумское)</t>
  </si>
  <si>
    <t>670 0503 0730122300 200</t>
  </si>
  <si>
    <t>Сверхплановые (изготовление проектной документации на освещение ул. Школьной)</t>
  </si>
  <si>
    <t>670 0503 0720422330 200</t>
  </si>
  <si>
    <t>Сверхплановые (корнирование деревьев на х. Восточный, Примерный, Кавказский, Кононов)</t>
  </si>
  <si>
    <t>670 0409 0430221440 200</t>
  </si>
  <si>
    <t>Сверхплановые (оформление объектов капстроительства автомобильных дорог, межевание земельных участков под автомобильными дорогами)</t>
  </si>
  <si>
    <t>672 0503 0730122300 200</t>
  </si>
  <si>
    <t>Остатки (погашение кредиторской задолженности за коммунальные услуги - оплата электроэнергии уличного освещения за декабрь)</t>
  </si>
  <si>
    <t>672 0409 0430221440 200</t>
  </si>
  <si>
    <t>Остатки (ремонт и уличное содержание дорог)</t>
  </si>
  <si>
    <t>673 0503 0720422330 200</t>
  </si>
  <si>
    <t>Остатки (прочее благоустройство территории с. Отказное)</t>
  </si>
  <si>
    <t>Остатки (уличчное содержание дорог)</t>
  </si>
  <si>
    <t>673 0502 0710122280 200</t>
  </si>
  <si>
    <t>Остатки (Содержание газовых сетей)</t>
  </si>
  <si>
    <t>675 0113 5150022050 800</t>
  </si>
  <si>
    <t>Сверхплановые (оплата решений и постановлений по суду)</t>
  </si>
  <si>
    <t>675 0503 0720422330 200</t>
  </si>
  <si>
    <t>Сверхплановые (оплата по решению суда по благоустройству тротуарной дорожки по ул. Пролетарской)</t>
  </si>
  <si>
    <t>Сверхплановые  ХЭС (ТО с. С-Александровское  - ремонт административного здания)</t>
  </si>
  <si>
    <t>675 0409 0430121440 200</t>
  </si>
  <si>
    <t>675 0503 0730122300 200</t>
  </si>
  <si>
    <t>Остатки (уличное освещение )</t>
  </si>
  <si>
    <t>675 0804 10005S6650 200</t>
  </si>
  <si>
    <t>Остатки (Проведение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войны)</t>
  </si>
  <si>
    <t>Остатки (расходы по ФОКУ)</t>
  </si>
  <si>
    <t>675 1102 15004S700Б 400</t>
  </si>
  <si>
    <t>Остатки (Строительство (реконструкция) объектов спорта (Строительство физкультурно-оздоровительного комплекса с. Солдато-Александровское, пересечение ул. Шоссейная и ул. Мелиораторов, Советский район)</t>
  </si>
  <si>
    <t>673 0503 0720222320 200</t>
  </si>
  <si>
    <t>Остатки (Содержание мест захоронения)</t>
  </si>
  <si>
    <t>673 0804 1000528300 200</t>
  </si>
  <si>
    <t>Остатки (изготовление проекта границ территории и охранных зон объекта культурного наследия регионального значения "Братская могила воинов Советской Армии, погибших в 1942-1943гг.)</t>
  </si>
  <si>
    <t>Остатки (благоустройство территории х. Восточное)</t>
  </si>
  <si>
    <t>671 0409 0430121440 200</t>
  </si>
  <si>
    <t>Остатки (дорожный фонд)</t>
  </si>
  <si>
    <t>Остатки (благоустройство  с. Правокумское)</t>
  </si>
  <si>
    <t>674 0503 0730122300 200</t>
  </si>
  <si>
    <t>Остатки (уличное освещение)</t>
  </si>
  <si>
    <t>672 1102 15005SИП26 200</t>
  </si>
  <si>
    <t>Сверхплановые (софинансирование проекта по местным инициативам "Обустройство спортивной площадки в п. Селивановка"</t>
  </si>
  <si>
    <t>672 1102 150052ИП26 200</t>
  </si>
  <si>
    <t>672 0503 0720422330 200</t>
  </si>
  <si>
    <t>Сверхплановые (погашение кредиторской задолженности за коммунальные услуги - оплата электроэнергии уличного освещения за декабрь)</t>
  </si>
  <si>
    <t>Сверхплановые (обустройство тротуарной дорожки по ул. Комсомольская)</t>
  </si>
  <si>
    <t>Софинансирование проекта за счет средств инициативных платежей "Обустройство спортивной площадки в п. Селивановка"</t>
  </si>
  <si>
    <t>607 0801 1000411010 200</t>
  </si>
  <si>
    <t>Платные остатки (ЗГСКО, меропр. 01.01.02)</t>
  </si>
  <si>
    <t>601 0113 7000111010 200</t>
  </si>
  <si>
    <t xml:space="preserve">Платные остатки (ХЭС, мер. 01.01.02) </t>
  </si>
  <si>
    <t>601 1102 1500111010 200</t>
  </si>
  <si>
    <t xml:space="preserve">Платные остатки (Спорт, мер. 01.01.02) </t>
  </si>
  <si>
    <t>601 0203 9810076903 200</t>
  </si>
  <si>
    <t>Мобилизованные (перераспределение на ПВР)</t>
  </si>
  <si>
    <t>606 0311 9810076902 100</t>
  </si>
  <si>
    <t>ПВР (перераспределение с мобилизованных)</t>
  </si>
  <si>
    <t>606 0311 9810076902 200</t>
  </si>
  <si>
    <t>604 0113 2010110100 800</t>
  </si>
  <si>
    <t>Резерв з/пл (перераспределение на отдел культуры)</t>
  </si>
  <si>
    <t>607 0703 1000111010 600</t>
  </si>
  <si>
    <t>Зерплата по указникам (перераспределение с резерва ФУ)</t>
  </si>
  <si>
    <t>601 0104 5120010020 100</t>
  </si>
  <si>
    <t>Заработная плата аппарат (перераспределение на Совет)</t>
  </si>
  <si>
    <t>601 0104 5120010010 200</t>
  </si>
  <si>
    <t>Расходы аппарат (перераспределение на Совет)</t>
  </si>
  <si>
    <t>600 0103 5020010020 100</t>
  </si>
  <si>
    <t>Перераспределение на з/плату с АСГО</t>
  </si>
  <si>
    <t>600 0103 5020010010 100</t>
  </si>
  <si>
    <t>Перераспределение на расходы с АСГО</t>
  </si>
  <si>
    <t>Резерв з/пл (перераспределение на ХЭС (1 единица оператора котельной))</t>
  </si>
  <si>
    <t>601 0113 7000111010 100</t>
  </si>
  <si>
    <t>Перераспределение с резерва ФУ зарплата (1 единица оператора котельной)</t>
  </si>
  <si>
    <t>601 0113 5610121310 200</t>
  </si>
  <si>
    <t>601 0113 5610621390 200</t>
  </si>
  <si>
    <t>Уточнение классификации по Профилактике правонарушений среди несовершеннолетних</t>
  </si>
  <si>
    <t>601 0113 5610521350 200</t>
  </si>
  <si>
    <t>601 0113 5700121350 200</t>
  </si>
  <si>
    <t>670 0113 5610521350 200</t>
  </si>
  <si>
    <t>670 0113 5700121350 200</t>
  </si>
  <si>
    <t>671 0113 5610521350 200</t>
  </si>
  <si>
    <t>671 0113 5700121350 200</t>
  </si>
  <si>
    <t>672 0113 5610521350 200</t>
  </si>
  <si>
    <t>672 0113 5700121350 200</t>
  </si>
  <si>
    <t>673 0113 5610521350 200</t>
  </si>
  <si>
    <t>673 0113 5700121350 200</t>
  </si>
  <si>
    <t>674 0113 5610521350 200</t>
  </si>
  <si>
    <t>674 0113 5700121350 200</t>
  </si>
  <si>
    <t>675 0113 5610521350 200</t>
  </si>
  <si>
    <t>675 0113 5700121350 200</t>
  </si>
  <si>
    <t>Сверхплановые Спорт (отделка пилонов фасада, приобретение системного блока, замена огнетушителей)</t>
  </si>
  <si>
    <t>Остатки Спорт (оплата связи, счет по эквайрингу, оплата газа, электроэнергии)</t>
  </si>
  <si>
    <t>Остатки Спорт (детский бассейн, беговые дорожки)</t>
  </si>
  <si>
    <t>601 0113 0600111010 200</t>
  </si>
  <si>
    <t>Сверхплановые МФЦ (система оповещения о ЧС, приобретение МФУ)</t>
  </si>
  <si>
    <t>Остатки МФЦ (оплата электроэнергии)</t>
  </si>
  <si>
    <t>601 0113 0600111010 100</t>
  </si>
  <si>
    <t>Платные остатки МФЦ (мер. 01.01.02)</t>
  </si>
  <si>
    <t>601 0113 0210020070 400</t>
  </si>
  <si>
    <t>Сверхплановые  ХЭС (Управление сельского хозяйства  - приобретение и монтаж пластиковых окон, ремонт административного здания)</t>
  </si>
  <si>
    <t>632 0405 0540110010 200</t>
  </si>
  <si>
    <t>Остатки аппарат (приобретение ГСМ)</t>
  </si>
  <si>
    <t>601 0113 5620121360 200</t>
  </si>
  <si>
    <t>601 0113 5620321380 200</t>
  </si>
  <si>
    <t>Сверхплановые (Программа Профилактика наркомании и формирование у детей и молодежи округа мотивации к здоровому образу жизни)</t>
  </si>
  <si>
    <t>Сверхплановые (Информационное обеспечение антинаркотической работы)</t>
  </si>
  <si>
    <t>601 0113 5610221320 200</t>
  </si>
  <si>
    <t>Сверхплановые (Профилатика мошенничества на территории округа)</t>
  </si>
  <si>
    <t>601 0310 0300221050 200</t>
  </si>
  <si>
    <t>Сверхплановые (развитие и модернизацию местной системы оповещения на территории СГО СК)</t>
  </si>
  <si>
    <t>601 0113 1600222020 200</t>
  </si>
  <si>
    <t>Остатки ХЭС (архив расходы)</t>
  </si>
  <si>
    <t>601 0113 1600222020 800</t>
  </si>
  <si>
    <t>Остатки ХЭС (архив налоги)</t>
  </si>
  <si>
    <t>Остатки ХЭС (з/плата)</t>
  </si>
  <si>
    <t>601 0113 7000111010 800</t>
  </si>
  <si>
    <t>Остатки ХЭС (расходы)</t>
  </si>
  <si>
    <t>Остатки ХЭС (налоги)</t>
  </si>
  <si>
    <t>Остатки ХЭС (ремонт административных зданий)</t>
  </si>
  <si>
    <t>601 0113 7000222020 800</t>
  </si>
  <si>
    <t>Остатки ХЭС (налоги административных зданий)</t>
  </si>
  <si>
    <t>601 0503 7000012330 200</t>
  </si>
  <si>
    <t>Остатки ХЭС (расходы по Нижнему парку(фонтан, коммуналка и т.д.))</t>
  </si>
  <si>
    <t>604 0113 5410011010 200</t>
  </si>
  <si>
    <t>Сверхплановые ЦБ (лицензия на работу 1С, БГУ, 1С:Документооборот, приобретение сплит-системы)</t>
  </si>
  <si>
    <t>Остатки ЦБ (кредиторская задолженность по связи)</t>
  </si>
  <si>
    <t>Резерв з/пл (перераспределение на управление образования персоналу учреждений допобразования детей)</t>
  </si>
  <si>
    <t>606 0703 1700411010 100</t>
  </si>
  <si>
    <t>Перераспределение с резерва ФУ (з/пл персоналу учреждений допобразования детей)</t>
  </si>
  <si>
    <t>606 0701 1700111010 200</t>
  </si>
  <si>
    <t>606 0702 1700211010 200</t>
  </si>
  <si>
    <t>606 0703 1700411010 200</t>
  </si>
  <si>
    <t>Остатки школы (изготовление проектно-сметной документации на проведение капремонта зданий СОШ 1,3,4,6,9; изготовление стеллажей для кабинетов "Точка роста", 1приобретение мебели в кабинет "Цифровая информационная среда")</t>
  </si>
  <si>
    <t>Остатки допобразование (оплата кредиторской задолженности по коммунальным услугам, бензин)</t>
  </si>
  <si>
    <t>606 0707 1700511010 200</t>
  </si>
  <si>
    <t>Остатки молодежный центр (оплата кредиторской задолженности по коммунальным услугам, бензин)</t>
  </si>
  <si>
    <t>606 0709 1700611010 200</t>
  </si>
  <si>
    <t>Остатки лагерь Звездочка</t>
  </si>
  <si>
    <t>606 0709 1700810010 200</t>
  </si>
  <si>
    <t>Остатки аппарат расходы (оплата кредиторской задолженности по ГСМ)</t>
  </si>
  <si>
    <t>606 0709 1701111010 200</t>
  </si>
  <si>
    <t>Остатки МУЦКО (оплата кредиторской задолженности по коммунальным услугам"</t>
  </si>
  <si>
    <t>Сверхплановые сады (монтаж кнопки вывода на ФГКУ "УВО ВНГ России по СК", замена детских унитазов и канализационной системы, замены газовой колонки на бойлер)</t>
  </si>
  <si>
    <t>606 0702 1700211010 100</t>
  </si>
  <si>
    <t>Сверхплановые школы (Участие детей в краевых олимпиадах в 1м полугодии (проезд, проживание, питание))</t>
  </si>
  <si>
    <t>Сверхплановые школы  (Заключение договоров на оказание услуг охраны объектов (ЧОП), монтаж кнопки вывода на ФГКУ "УВО ВНГ России по СК",ремонта кабинета для цифровой образовательной среды, изготовление проектно-сметной документации для ремонта кабинетов "Точка роста", приобретение жалюзи и мебели в кабинет цифровой образовательной среды, экспертиза проектно-сметной документации для капремонта зданий)</t>
  </si>
  <si>
    <t>606 0702 1700211010 300</t>
  </si>
  <si>
    <t>Сверхплановые школы (Компенсация стоимости двухразового горячего питания детям с ОВЗ, обучающимся на дому)</t>
  </si>
  <si>
    <t>Платные остатки школы мер. 01.01.02</t>
  </si>
  <si>
    <t>Платные остатки сады  мер. 01.01.03 родительская плата</t>
  </si>
  <si>
    <t>Платные остатки школы мер. 01.01.05 питание 5-11кл.</t>
  </si>
  <si>
    <t>Платные остатки  мер. 01.01.04 пришкольные лагеря</t>
  </si>
  <si>
    <t>Благотворительная помощь остатки (сады)</t>
  </si>
  <si>
    <t>Благотворительная помощь остатки (школы)</t>
  </si>
  <si>
    <t>Благотворительная помощь остатки (допобразование)</t>
  </si>
  <si>
    <t xml:space="preserve">Поступление 2023  (сдача металлолома СОШ 14) </t>
  </si>
  <si>
    <t>Сверхплановые Приобретение автомобиля ГАЗ С41R33 Газон Некст для нужд ЖКХ - 6750,0, разметочная машина - 278,056</t>
  </si>
  <si>
    <t>604 0106 2010110010 200</t>
  </si>
  <si>
    <t>Остатки ФУ (канцелярские товары)</t>
  </si>
  <si>
    <t>601 0310 0300111010 100</t>
  </si>
  <si>
    <t>Сверхплановые ЕДДС (увеличение оплаты труда, приведение в соответствие с Положением о ЕДДС)</t>
  </si>
  <si>
    <t>601 0310 0300111010 200</t>
  </si>
  <si>
    <t>Сверхплановые ЕДДС (ремонт АРМ диспетчеров и переход на отечественный программный продукт)</t>
  </si>
  <si>
    <t>Сверхплановые Аппарат (приобретение офисной мебели - 100000, компьютерной техники - 430000, оплата услуг по сопровождению системы электронного документооборота "Дело")</t>
  </si>
  <si>
    <t>Сверхплановые ХЭС (Оборудование системы голосового оповещения в здании администрации)</t>
  </si>
  <si>
    <t>Сверхплановые ХЭС (Организация охраны здании администрации частным охранным предприятием)</t>
  </si>
  <si>
    <t>601 0409 0410121420 200</t>
  </si>
  <si>
    <t>Остатки Дорожный фонд</t>
  </si>
  <si>
    <t>601 0409 0430121440 200</t>
  </si>
  <si>
    <t>Остатки Софинансирование Ремонт дорог т.с. 01.01.12</t>
  </si>
  <si>
    <t>601 0409 0430221440 200</t>
  </si>
  <si>
    <t>Остатки Содержание уличной сети</t>
  </si>
  <si>
    <t>601 0502 0710122280 200</t>
  </si>
  <si>
    <t>Остатки Содержание газовых сетей</t>
  </si>
  <si>
    <t>Остатки Мероприятия по созданию и содержанию объектов озеленения</t>
  </si>
  <si>
    <t>601 0503 0720222320 200</t>
  </si>
  <si>
    <t>Остатки Содержание мест захоронения</t>
  </si>
  <si>
    <t>601 0503 0720422330 200</t>
  </si>
  <si>
    <t>Остатки Прочее благоустройство</t>
  </si>
  <si>
    <t>601 0503 0800122310 200</t>
  </si>
  <si>
    <t>601 0503 0730122300 200</t>
  </si>
  <si>
    <t>Остатки Мероприятия в области уличного освещения и энергосбережения</t>
  </si>
  <si>
    <t>Остатки Софинансирование на предоставление молодым семьям социальных выплат на приобретение (строительство) жилья</t>
  </si>
  <si>
    <t>Сверхплановые Дорожный фонд</t>
  </si>
  <si>
    <t>Сверхплановые Софинансирование Ремонт дорог т.с. 01.01.12</t>
  </si>
  <si>
    <t>Сверхплановые Прочее благоустройство</t>
  </si>
  <si>
    <t>Сверхплановые Уличное освещение</t>
  </si>
  <si>
    <t>601 0412 1100120230 200</t>
  </si>
  <si>
    <t>Остатки Расходы в области градостроительства</t>
  </si>
  <si>
    <t>Сверхплановые  ХЭС (АСГО  ремонт административного здания)</t>
  </si>
  <si>
    <t>Остатки сады (оборудование игровых комнат, ремонт уличного освещения в ДОУ "Золотой ключик", оплата кредиторской задолженности  по коммунальным услугам, продуктам питания, услуги связи)</t>
  </si>
  <si>
    <t>601 0801 1001025010 200</t>
  </si>
  <si>
    <t>Остатки Расходы на проведение независимой оценки качества условий оказания услуг организациями (ДК)</t>
  </si>
  <si>
    <t>607 0801 1000422240 200</t>
  </si>
  <si>
    <t>Сверхплановые  Установление допаварийного освещения ЗДМШ, приобретение костюмов детского хора, участие учеников в краевых и общероссийских конкурсах, приобретение основных средств</t>
  </si>
  <si>
    <t>Сверхплановые Оплата счета за декабрь по газоснабжению, услуги по содержанию имущества по Залу Торжеств с. Правокумского, проверка средств измерения, ТО сигнализаторов загазованности, проверка вентканалов, проектирование пожарной сигнализации, изготовление ПСД и экспертиза ПСД на капитальный ремонт крыши ДК, устройство и оборудование водопроводной сети учреждения, приобретение и установка пожарного гидранта</t>
  </si>
  <si>
    <t>607 0801 1000411010 400</t>
  </si>
  <si>
    <t>Сверхплановые Выполнение работ по сносу объекта капитального строительства здания Дома культуры по ул. Шоссейной</t>
  </si>
  <si>
    <t>Сверхплановые Проведение районного мероприяти "День Победы", "День наставников"</t>
  </si>
  <si>
    <t>607 0804 5800010010 200</t>
  </si>
  <si>
    <t xml:space="preserve">Сверхплановые Ремонт системного блока </t>
  </si>
  <si>
    <t>Остатки Кредиторская задолженность по счетам ДК</t>
  </si>
  <si>
    <t>Остатки Выполнени еработ по госэкспертизе ПСД ДК с.Нины</t>
  </si>
  <si>
    <t>Местным инициативы "Обустройство спортивной площадки в п. Селивановка" краевые</t>
  </si>
  <si>
    <t>Сверхплановые (изготовление проекта рекультивации земель, нарушенных в результате добычи полезных ископаемых)</t>
  </si>
  <si>
    <t>Уточнение классификации по привлечению народных дружин (казаки)</t>
  </si>
  <si>
    <t>609 1003 0900181110 300</t>
  </si>
  <si>
    <t>Остатки Выплаты единовременной социальной помощи членам семьи военнослужащего, принимавшего участие в специальной военной операции, проводимой на территории Украины, Донецкой Народной Республики, Луганской Народной Республики с 24 февраля 2022 года</t>
  </si>
  <si>
    <t>609 1006 5150022050 200</t>
  </si>
  <si>
    <t>Сверхплановые Проведение инвентаризации</t>
  </si>
  <si>
    <t>672 0605 9810023100 200</t>
  </si>
  <si>
    <t>сверхплановые</t>
  </si>
  <si>
    <t>Остатки ФУ (приобретение архивных стелажей)</t>
  </si>
  <si>
    <t>Сверхплановые Резерв по з/плате</t>
  </si>
  <si>
    <t>Остатки Кредиторская задолженность по договорам с ООО Смартбилет, проведение районных мероприятий</t>
  </si>
  <si>
    <t>остатки</t>
  </si>
  <si>
    <t>Остатки Содержание МУП</t>
  </si>
  <si>
    <t>Остатки  ХЭС (ФУ АСГО - ремонт кабинетов)</t>
  </si>
  <si>
    <t>Остатки (изготовление проекта рекультивации земель, нарушенных в результате добычи полезных ископаемых)</t>
  </si>
  <si>
    <t>6. ТО с. Отказное  АСГО</t>
  </si>
  <si>
    <t>7. Администрация  ТО с. Солдато-АлександровскогоСГО</t>
  </si>
  <si>
    <t>8. ТО с. Правокумское  АСГО</t>
  </si>
  <si>
    <t>9. ТО с. Горькая Балка  АСГО</t>
  </si>
  <si>
    <t>10. Отдел культуры  АСГО</t>
  </si>
  <si>
    <t>11. Управление сельского хозяйства  АСГО</t>
  </si>
  <si>
    <t>12. Финансовое управление АСГО</t>
  </si>
  <si>
    <t>платные остатки</t>
  </si>
  <si>
    <t>Резерв з/пл (перераспределение на ЕДДС)</t>
  </si>
  <si>
    <t xml:space="preserve">Перераспределение с резерва ФУ зарплата   </t>
  </si>
  <si>
    <t>1. Администрация АСГО</t>
  </si>
  <si>
    <t>601 0104 1700976200 100</t>
  </si>
  <si>
    <t>601 0105 5130051200 200</t>
  </si>
  <si>
    <t>601 0113 5150076610 100</t>
  </si>
  <si>
    <t>601 0503 0720220320 200</t>
  </si>
  <si>
    <t xml:space="preserve">Прочее благоустройство </t>
  </si>
  <si>
    <t>601 0505 6000077150 200</t>
  </si>
  <si>
    <t>601 0701 1701025010 200</t>
  </si>
  <si>
    <t>Расходы на проведение независимой оценки качества условий оказания услуг организациями</t>
  </si>
  <si>
    <t>601 0702 1701025010 200</t>
  </si>
  <si>
    <t>Пожертвования по садам т.с. 01.02.05</t>
  </si>
  <si>
    <t>607 0801 10006L4670 200</t>
  </si>
  <si>
    <t>607 0801 100А255192 300</t>
  </si>
  <si>
    <t>607 0801 100А255192 600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</si>
  <si>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(краевые)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</si>
  <si>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 (краевые)</t>
  </si>
  <si>
    <t>609 1003 0900152200 200</t>
  </si>
  <si>
    <t>Осуществление ежегодной денежной выплаты лицам, награжденным нагрудным знаком "Почетный донор России"</t>
  </si>
  <si>
    <t>609 1003 0900152200 300</t>
  </si>
  <si>
    <t>609 1003 0900177220 300</t>
  </si>
  <si>
    <t>Компенсация отдельным категориям граждан оплаты взноса на капитальный ремонт общего имущества в многоквартирном доме</t>
  </si>
  <si>
    <t>609 1003 0900177820 300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</si>
  <si>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</si>
  <si>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609 1003 0900178260 300</t>
  </si>
  <si>
    <t>609 1003 0900178730 300</t>
  </si>
  <si>
    <t>609 1003 09003R4040 300</t>
  </si>
  <si>
    <t>Оказание государственной социальной помощи на основании социального контракта отдельным категориям граждан</t>
  </si>
  <si>
    <t>609 1004 0900273020 200</t>
  </si>
  <si>
    <t>609 1004 0900276280 300</t>
  </si>
  <si>
    <t>609 1004 0900277190 300</t>
  </si>
  <si>
    <t>609 1004 0900277650 300</t>
  </si>
  <si>
    <t>609 1004 09002R3020 300</t>
  </si>
  <si>
    <t>Осуществление ежемесячных выплат на детей в возрасте от 3 до 7 лет включительно</t>
  </si>
  <si>
    <t>609 1004 090Р150840 300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</si>
  <si>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</si>
  <si>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609 1006 0900476210 200</t>
  </si>
  <si>
    <t>609 1003 0900152500 300</t>
  </si>
  <si>
    <t>609 1003 09001R4620 300</t>
  </si>
  <si>
    <t>609 1003 0900276260 300</t>
  </si>
  <si>
    <t>609 1003 0900376240 300</t>
  </si>
  <si>
    <t>609 1004 0900276270 300</t>
  </si>
  <si>
    <t>609 1006 0900152200 200</t>
  </si>
  <si>
    <t>2. ТО х. Восточное АСГО</t>
  </si>
  <si>
    <t>3. Отдел культуры  АСГО</t>
  </si>
  <si>
    <t>4. ТО с. Солдато-Александровское АСГО</t>
  </si>
  <si>
    <t>5. Финансовое управление  АСГО</t>
  </si>
  <si>
    <t>6. ТО с. Правокумское  АСГО</t>
  </si>
  <si>
    <t>7. Управление образования АСГО</t>
  </si>
  <si>
    <t>8. ТО с. Горькая Балка АСГО</t>
  </si>
  <si>
    <t>9. ТО с. Нины АСГО</t>
  </si>
  <si>
    <t>10. ТО с. Отказное АСГО</t>
  </si>
  <si>
    <t>11. Совет СГО</t>
  </si>
  <si>
    <t>Сверхплановые (Поступление штрафов, неустоек, пени от застройщика)</t>
  </si>
  <si>
    <t>Увеличение по платным в связи с ожидаемым поступлением средств от продажи билетов на мероприятия по Пушкинской карте</t>
  </si>
  <si>
    <t>Расходы по зарплате по платным услугам</t>
  </si>
  <si>
    <t>Расходы МФЦ</t>
  </si>
  <si>
    <t>Зарплата школы</t>
  </si>
  <si>
    <t>606 0702 1700211010 800</t>
  </si>
  <si>
    <t>Налоги школы</t>
  </si>
  <si>
    <t>Резерв з/пл (перераспределение на ФУ)</t>
  </si>
  <si>
    <t>Пожертвования остатки (Субсидия на реализацию мероприятий, связанных с проведением капитального ремонта общего имущества)</t>
  </si>
  <si>
    <t>601 0104 5120076100 100</t>
  </si>
  <si>
    <t>601 0113 5150076360 100</t>
  </si>
  <si>
    <t>601 1004 07400L4970 300</t>
  </si>
  <si>
    <t>Предоставление молодым семьям социальных выплат на приобретение (строительство) жилья</t>
  </si>
  <si>
    <t>607 0703 100А155195 600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</si>
  <si>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</si>
  <si>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607 0801 100А155130 200</t>
  </si>
  <si>
    <t>607 0804 10005L2990 200</t>
  </si>
  <si>
    <t>Реализация мероприятий федеральной целевой программы "Увековечение памяти погибших при защите Отечества на 2019-2024 годы"</t>
  </si>
  <si>
    <t>Расходы ДК</t>
  </si>
  <si>
    <t>Софинансирование Реализация мероприятий федеральной целевой программы "Увековечение памяти погибших при защите Отечества на 2019-2024 годы"</t>
  </si>
  <si>
    <t>Софинансирование 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</si>
  <si>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Расходы ДМШ, ДХШ</t>
  </si>
  <si>
    <t>Развитие сети учреждений культурно-досугового типа (краевые)</t>
  </si>
  <si>
    <t>632 0405 0540176530 100</t>
  </si>
  <si>
    <t>Аппарат уточнение по акту сверки</t>
  </si>
  <si>
    <t>3. Отдел культуры АСГО</t>
  </si>
  <si>
    <t>4. Управление сельского хозяйства АСГО</t>
  </si>
  <si>
    <t>632 0405 0540276540 200</t>
  </si>
  <si>
    <t>Управление сельского хозяйства Уточнение по акту сверки</t>
  </si>
  <si>
    <t>5. ТО с. Солдато-Александровское АСГО</t>
  </si>
  <si>
    <t>Проведение ремонта памятников Уточнение по акту сверки</t>
  </si>
  <si>
    <t>6. Управление образования АСГО</t>
  </si>
  <si>
    <t>606 0709 1700778810 200</t>
  </si>
  <si>
    <t xml:space="preserve"> Обеспечение отдыха и оздоровление детей Уточнение по акту сверки</t>
  </si>
  <si>
    <t xml:space="preserve">благотворительная помощь </t>
  </si>
  <si>
    <t>платные</t>
  </si>
  <si>
    <t>краевые</t>
  </si>
  <si>
    <t>пожертвования</t>
  </si>
  <si>
    <t>(+)</t>
  </si>
  <si>
    <t>(-)</t>
  </si>
  <si>
    <t>20070</t>
  </si>
  <si>
    <t>400</t>
  </si>
  <si>
    <t>Расходы на приобретение и содержание имущества, находящегося в муниципальной собственности округа</t>
  </si>
  <si>
    <t>Капитальные вложения в объекты недвижимого имущества государственной (муниципальной) собственности</t>
  </si>
  <si>
    <t>61020</t>
  </si>
  <si>
    <t>Подпрограмма "Приобретение специализированной техники для нужд жилищно-коммунального обслуживания"</t>
  </si>
  <si>
    <t>Основное мероприятие "Увеличение уставного фонда муниципального унитарного предприятия "Жилищно-коммунального хозяйства города Зеленокумска"</t>
  </si>
  <si>
    <t>Расходы для приобретения специализированной техники</t>
  </si>
  <si>
    <t xml:space="preserve"> Содержание МУП</t>
  </si>
  <si>
    <t>Изготовление сметной документации для проведения капремонта зданий и проведение экспертизы сметной документации</t>
  </si>
  <si>
    <t>601 0409 04301S6720 200</t>
  </si>
  <si>
    <t>Жилищное хозяйство</t>
  </si>
  <si>
    <t>73020</t>
  </si>
  <si>
    <t>SИП26</t>
  </si>
  <si>
    <t>Реализация инициативного проекта "Обустройство спортивной площадки в п. Селивановка Советского городского округа Ставропольского края"</t>
  </si>
  <si>
    <t>2ИП26</t>
  </si>
  <si>
    <t>23100</t>
  </si>
  <si>
    <t>Охрана окружающей среды</t>
  </si>
  <si>
    <t>Другие вопросы в области охраны окружающей среды</t>
  </si>
  <si>
    <t>Непрограммные мероприятия с направлением расхода</t>
  </si>
  <si>
    <t>Непрограммные расходы ы рамках реализации функций муниципальных органов</t>
  </si>
  <si>
    <t>Расходы на рекультивацию земель на территории округа</t>
  </si>
  <si>
    <t>28300</t>
  </si>
  <si>
    <t>Разработка проекта зон охраны объекта культурного наследия</t>
  </si>
  <si>
    <t>Основное мероприятие "Мероприятия, направленные на проведение ремонта, восстановления и реставрацию памятников культуры"</t>
  </si>
  <si>
    <t>Капитальные вложения в объекты государственной (муниципальной) собственности</t>
  </si>
  <si>
    <t>Основное мероприятие "Капитальное строительство объектов спорта"</t>
  </si>
  <si>
    <t>Строительство (реконструкция объектов спорта за счет средств местного бюджета)</t>
  </si>
  <si>
    <t>S700Б</t>
  </si>
  <si>
    <t>А2</t>
  </si>
  <si>
    <t>55192</t>
  </si>
  <si>
    <t>Реализация регионального проекта "Творческие люди"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</si>
  <si>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</si>
  <si>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21390</t>
  </si>
  <si>
    <t>Основное мероприятие "Профилактика правонарушений на улицах и в общественных местах на территории округа"</t>
  </si>
  <si>
    <t>Расходы на профилактику правонарушений на улицах и в общественных местах на территории округа</t>
  </si>
  <si>
    <t>Основное мероприятие "Формирование системы профилактики терроризма и его идеологии на территории Советского городского округа Ставропольского края"</t>
  </si>
  <si>
    <t>Программа Советского городского округа Ставропольского края "Профилактика терроризма и экстремизма на территории Советского городского округа"</t>
  </si>
  <si>
    <t xml:space="preserve"> 671</t>
  </si>
  <si>
    <t>606 0709 1700711240 200</t>
  </si>
  <si>
    <t>606 0709 1700711150 200</t>
  </si>
  <si>
    <t>Зарплата ПВР</t>
  </si>
  <si>
    <t>Расходы ПВР</t>
  </si>
  <si>
    <t>Предоставление субсидий бюджетным, автономным учреждениям и иным некоммерческим организациям</t>
  </si>
  <si>
    <t>61030</t>
  </si>
  <si>
    <t>Предоставление субсидии бюджетным, автономным учреждениям и иным некоммерческим организациям</t>
  </si>
  <si>
    <t>61040</t>
  </si>
  <si>
    <t>Предоставление субсидии МУП "Коммунальное хозяйство села Горькая Балка"</t>
  </si>
  <si>
    <t>Предоставление субсидии для реализации мероприятий, связанных с проведением капитального ремонта общего имущества в многоквартирном доме</t>
  </si>
  <si>
    <t>601 0503 0750161020 600</t>
  </si>
  <si>
    <t>601 0501 9810061030 631</t>
  </si>
  <si>
    <t>Выделение субсдии на МУП ЖКХ с.Горькая Балка</t>
  </si>
  <si>
    <t>601 0505 9810061040 631</t>
  </si>
  <si>
    <t>672 0804 1000528200 200</t>
  </si>
  <si>
    <t>Изготовление документации на установление объекта охраны, предмета охраны, зон охраны, границ территории охраны объекта культурного наследия "Мемориальный комплекс "Огонь вечной славы" в с. Нины"</t>
  </si>
  <si>
    <t>Работы по строительству ДК Нины</t>
  </si>
  <si>
    <t>675 0804 1000528200 200</t>
  </si>
  <si>
    <t>Уточнение классификации для оплаты экспертизы в сфере строительства по объекту "Памятник истории и культуры Братская могила 3 воинам СА"</t>
  </si>
  <si>
    <t>28200</t>
  </si>
  <si>
    <t>Расходы на проведение работ по сохранению объектов культурного наследия</t>
  </si>
  <si>
    <t>Сверхплановые Проведение диспансеризации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</si>
</sst>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000000"/>
  </numFmts>
  <fonts count="2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3" fillId="0" borderId="0"/>
    <xf numFmtId="0" fontId="7" fillId="0" borderId="0"/>
    <xf numFmtId="0" fontId="7" fillId="0" borderId="0"/>
    <xf numFmtId="43" fontId="13" fillId="0" borderId="0" applyFont="0" applyFill="0" applyBorder="0" applyAlignment="0" applyProtection="0"/>
  </cellStyleXfs>
  <cellXfs count="221">
    <xf numFmtId="0" fontId="0" fillId="0" borderId="0" xfId="0"/>
    <xf numFmtId="0" fontId="2" fillId="2" borderId="0" xfId="0" applyFont="1" applyFill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/>
    <xf numFmtId="49" fontId="1" fillId="2" borderId="0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center"/>
    </xf>
    <xf numFmtId="49" fontId="3" fillId="2" borderId="5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2" borderId="6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/>
    </xf>
    <xf numFmtId="0" fontId="3" fillId="2" borderId="0" xfId="0" applyFont="1" applyFill="1"/>
    <xf numFmtId="0" fontId="2" fillId="2" borderId="0" xfId="0" applyFont="1" applyFill="1" applyAlignment="1">
      <alignment horizontal="right"/>
    </xf>
    <xf numFmtId="49" fontId="2" fillId="2" borderId="0" xfId="0" applyNumberFormat="1" applyFont="1" applyFill="1"/>
    <xf numFmtId="0" fontId="1" fillId="2" borderId="7" xfId="0" applyFont="1" applyFill="1" applyBorder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/>
    <xf numFmtId="0" fontId="1" fillId="2" borderId="4" xfId="0" applyFont="1" applyFill="1" applyBorder="1" applyAlignment="1">
      <alignment horizontal="center" vertical="center"/>
    </xf>
    <xf numFmtId="49" fontId="3" fillId="2" borderId="18" xfId="0" applyNumberFormat="1" applyFont="1" applyFill="1" applyBorder="1" applyAlignment="1">
      <alignment horizontal="center" vertical="top" wrapText="1"/>
    </xf>
    <xf numFmtId="0" fontId="1" fillId="2" borderId="19" xfId="0" applyFont="1" applyFill="1" applyBorder="1" applyAlignment="1">
      <alignment wrapText="1"/>
    </xf>
    <xf numFmtId="0" fontId="4" fillId="2" borderId="19" xfId="0" applyFont="1" applyFill="1" applyBorder="1" applyAlignment="1">
      <alignment wrapText="1"/>
    </xf>
    <xf numFmtId="4" fontId="2" fillId="2" borderId="0" xfId="0" applyNumberFormat="1" applyFont="1" applyFill="1"/>
    <xf numFmtId="43" fontId="18" fillId="2" borderId="0" xfId="4" applyFont="1" applyFill="1"/>
    <xf numFmtId="49" fontId="4" fillId="2" borderId="7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49" fontId="10" fillId="2" borderId="20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center" vertical="center"/>
    </xf>
    <xf numFmtId="4" fontId="10" fillId="2" borderId="21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left" wrapText="1"/>
    </xf>
    <xf numFmtId="4" fontId="12" fillId="2" borderId="21" xfId="0" applyNumberFormat="1" applyFont="1" applyFill="1" applyBorder="1" applyAlignment="1">
      <alignment horizontal="center" vertical="center"/>
    </xf>
    <xf numFmtId="4" fontId="9" fillId="2" borderId="21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justify" vertical="top" wrapText="1"/>
    </xf>
    <xf numFmtId="0" fontId="1" fillId="2" borderId="22" xfId="0" applyFont="1" applyFill="1" applyBorder="1" applyAlignment="1">
      <alignment horizontal="left" wrapText="1"/>
    </xf>
    <xf numFmtId="4" fontId="16" fillId="2" borderId="21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left" vertical="top" wrapText="1"/>
    </xf>
    <xf numFmtId="0" fontId="1" fillId="2" borderId="19" xfId="0" applyFont="1" applyFill="1" applyBorder="1" applyAlignment="1">
      <alignment horizontal="left" vertical="distributed" wrapText="1"/>
    </xf>
    <xf numFmtId="49" fontId="1" fillId="2" borderId="19" xfId="3" applyNumberFormat="1" applyFont="1" applyFill="1" applyBorder="1" applyAlignment="1" applyProtection="1">
      <alignment horizontal="left" vertical="top" wrapText="1"/>
      <protection hidden="1"/>
    </xf>
    <xf numFmtId="0" fontId="4" fillId="2" borderId="19" xfId="0" applyFont="1" applyFill="1" applyBorder="1" applyAlignment="1">
      <alignment horizontal="left" vertical="distributed" wrapText="1"/>
    </xf>
    <xf numFmtId="0" fontId="15" fillId="2" borderId="19" xfId="0" applyFont="1" applyFill="1" applyBorder="1" applyAlignment="1">
      <alignment horizontal="justify"/>
    </xf>
    <xf numFmtId="0" fontId="4" fillId="2" borderId="19" xfId="0" applyFont="1" applyFill="1" applyBorder="1" applyAlignment="1">
      <alignment horizontal="justify" vertical="top" wrapText="1"/>
    </xf>
    <xf numFmtId="0" fontId="1" fillId="2" borderId="22" xfId="2" applyNumberFormat="1" applyFont="1" applyFill="1" applyBorder="1" applyAlignment="1" applyProtection="1">
      <alignment horizontal="justify" vertical="top" wrapText="1"/>
      <protection hidden="1"/>
    </xf>
    <xf numFmtId="49" fontId="1" fillId="2" borderId="19" xfId="0" applyNumberFormat="1" applyFont="1" applyFill="1" applyBorder="1" applyAlignment="1">
      <alignment wrapText="1"/>
    </xf>
    <xf numFmtId="0" fontId="15" fillId="2" borderId="19" xfId="0" applyFont="1" applyFill="1" applyBorder="1" applyAlignment="1">
      <alignment horizontal="justify" vertical="center"/>
    </xf>
    <xf numFmtId="49" fontId="4" fillId="2" borderId="19" xfId="0" applyNumberFormat="1" applyFont="1" applyFill="1" applyBorder="1" applyAlignment="1">
      <alignment wrapText="1"/>
    </xf>
    <xf numFmtId="0" fontId="1" fillId="2" borderId="19" xfId="0" applyFont="1" applyFill="1" applyBorder="1" applyAlignment="1">
      <alignment horizontal="left" vertical="center" wrapText="1"/>
    </xf>
    <xf numFmtId="0" fontId="1" fillId="2" borderId="23" xfId="0" applyFont="1" applyFill="1" applyBorder="1" applyAlignment="1">
      <alignment horizontal="left" vertical="top" wrapText="1"/>
    </xf>
    <xf numFmtId="0" fontId="1" fillId="2" borderId="19" xfId="0" applyFont="1" applyFill="1" applyBorder="1" applyAlignment="1">
      <alignment horizontal="left" vertical="distributed"/>
    </xf>
    <xf numFmtId="0" fontId="15" fillId="2" borderId="19" xfId="0" applyFont="1" applyFill="1" applyBorder="1" applyAlignment="1">
      <alignment wrapText="1"/>
    </xf>
    <xf numFmtId="0" fontId="15" fillId="2" borderId="24" xfId="0" applyFont="1" applyFill="1" applyBorder="1"/>
    <xf numFmtId="0" fontId="1" fillId="2" borderId="23" xfId="0" applyNumberFormat="1" applyFont="1" applyFill="1" applyBorder="1" applyAlignment="1">
      <alignment horizontal="left" vertical="top" wrapText="1"/>
    </xf>
    <xf numFmtId="4" fontId="9" fillId="2" borderId="21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justify"/>
    </xf>
    <xf numFmtId="4" fontId="12" fillId="2" borderId="21" xfId="0" applyNumberFormat="1" applyFont="1" applyFill="1" applyBorder="1" applyAlignment="1">
      <alignment horizontal="center"/>
    </xf>
    <xf numFmtId="0" fontId="15" fillId="2" borderId="19" xfId="0" applyNumberFormat="1" applyFont="1" applyFill="1" applyBorder="1" applyAlignment="1">
      <alignment wrapText="1"/>
    </xf>
    <xf numFmtId="0" fontId="1" fillId="2" borderId="19" xfId="2" applyNumberFormat="1" applyFont="1" applyFill="1" applyBorder="1" applyAlignment="1" applyProtection="1">
      <alignment horizontal="left" vertical="top" wrapText="1"/>
      <protection hidden="1"/>
    </xf>
    <xf numFmtId="4" fontId="9" fillId="2" borderId="21" xfId="4" applyNumberFormat="1" applyFont="1" applyFill="1" applyBorder="1" applyAlignment="1">
      <alignment horizontal="center" vertical="center"/>
    </xf>
    <xf numFmtId="49" fontId="1" fillId="2" borderId="22" xfId="0" applyNumberFormat="1" applyFont="1" applyFill="1" applyBorder="1" applyAlignment="1">
      <alignment horizontal="left" wrapText="1"/>
    </xf>
    <xf numFmtId="0" fontId="1" fillId="2" borderId="19" xfId="0" applyFont="1" applyFill="1" applyBorder="1" applyAlignment="1">
      <alignment vertical="top" wrapText="1"/>
    </xf>
    <xf numFmtId="0" fontId="15" fillId="2" borderId="22" xfId="0" applyFont="1" applyFill="1" applyBorder="1"/>
    <xf numFmtId="0" fontId="15" fillId="2" borderId="24" xfId="0" applyFont="1" applyFill="1" applyBorder="1" applyAlignment="1">
      <alignment horizontal="justify" vertical="center"/>
    </xf>
    <xf numFmtId="0" fontId="1" fillId="2" borderId="19" xfId="0" applyNumberFormat="1" applyFont="1" applyFill="1" applyBorder="1" applyAlignment="1">
      <alignment horizontal="left" vertical="top" wrapText="1"/>
    </xf>
    <xf numFmtId="4" fontId="9" fillId="2" borderId="25" xfId="0" applyNumberFormat="1" applyFont="1" applyFill="1" applyBorder="1" applyAlignment="1">
      <alignment horizontal="center" vertical="center"/>
    </xf>
    <xf numFmtId="4" fontId="12" fillId="2" borderId="25" xfId="0" applyNumberFormat="1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justify"/>
    </xf>
    <xf numFmtId="49" fontId="4" fillId="2" borderId="19" xfId="0" applyNumberFormat="1" applyFont="1" applyFill="1" applyBorder="1" applyAlignment="1">
      <alignment horizontal="left" vertical="distributed" wrapText="1"/>
    </xf>
    <xf numFmtId="49" fontId="15" fillId="2" borderId="22" xfId="0" applyNumberFormat="1" applyFont="1" applyFill="1" applyBorder="1" applyAlignment="1">
      <alignment wrapText="1"/>
    </xf>
    <xf numFmtId="49" fontId="1" fillId="2" borderId="22" xfId="0" applyNumberFormat="1" applyFont="1" applyFill="1" applyBorder="1" applyAlignment="1">
      <alignment wrapText="1"/>
    </xf>
    <xf numFmtId="2" fontId="1" fillId="2" borderId="19" xfId="0" applyNumberFormat="1" applyFont="1" applyFill="1" applyBorder="1" applyAlignment="1">
      <alignment wrapText="1"/>
    </xf>
    <xf numFmtId="0" fontId="1" fillId="2" borderId="22" xfId="0" applyFont="1" applyFill="1" applyBorder="1" applyAlignment="1">
      <alignment wrapText="1"/>
    </xf>
    <xf numFmtId="4" fontId="4" fillId="2" borderId="21" xfId="0" applyNumberFormat="1" applyFont="1" applyFill="1" applyBorder="1" applyAlignment="1">
      <alignment horizontal="center" vertical="center"/>
    </xf>
    <xf numFmtId="4" fontId="1" fillId="2" borderId="21" xfId="0" applyNumberFormat="1" applyFont="1" applyFill="1" applyBorder="1" applyAlignment="1">
      <alignment horizontal="center" vertical="center"/>
    </xf>
    <xf numFmtId="49" fontId="1" fillId="2" borderId="19" xfId="0" applyNumberFormat="1" applyFont="1" applyFill="1" applyBorder="1" applyAlignment="1">
      <alignment horizontal="left" vertical="distributed" wrapText="1"/>
    </xf>
    <xf numFmtId="0" fontId="1" fillId="2" borderId="19" xfId="3" applyNumberFormat="1" applyFont="1" applyFill="1" applyBorder="1" applyAlignment="1" applyProtection="1">
      <alignment horizontal="left" vertical="top" wrapText="1"/>
      <protection hidden="1"/>
    </xf>
    <xf numFmtId="49" fontId="1" fillId="2" borderId="19" xfId="0" applyNumberFormat="1" applyFont="1" applyFill="1" applyBorder="1" applyAlignment="1">
      <alignment horizontal="justify" vertical="top" wrapText="1"/>
    </xf>
    <xf numFmtId="164" fontId="1" fillId="2" borderId="19" xfId="0" applyNumberFormat="1" applyFont="1" applyFill="1" applyBorder="1" applyAlignment="1">
      <alignment horizontal="left" vertical="top" wrapText="1"/>
    </xf>
    <xf numFmtId="49" fontId="1" fillId="2" borderId="19" xfId="0" applyNumberFormat="1" applyFont="1" applyFill="1" applyBorder="1"/>
    <xf numFmtId="49" fontId="17" fillId="2" borderId="22" xfId="0" applyNumberFormat="1" applyFont="1" applyFill="1" applyBorder="1" applyAlignment="1">
      <alignment wrapText="1"/>
    </xf>
    <xf numFmtId="0" fontId="17" fillId="2" borderId="22" xfId="0" applyFont="1" applyFill="1" applyBorder="1" applyAlignment="1">
      <alignment wrapText="1"/>
    </xf>
    <xf numFmtId="49" fontId="15" fillId="2" borderId="19" xfId="0" applyNumberFormat="1" applyFont="1" applyFill="1" applyBorder="1" applyAlignment="1">
      <alignment vertical="top" wrapText="1"/>
    </xf>
    <xf numFmtId="49" fontId="15" fillId="2" borderId="24" xfId="0" applyNumberFormat="1" applyFont="1" applyFill="1" applyBorder="1" applyAlignment="1">
      <alignment vertical="top" wrapText="1"/>
    </xf>
    <xf numFmtId="0" fontId="4" fillId="2" borderId="19" xfId="0" applyFont="1" applyFill="1" applyBorder="1" applyAlignment="1">
      <alignment vertical="center" wrapText="1"/>
    </xf>
    <xf numFmtId="49" fontId="4" fillId="2" borderId="19" xfId="0" applyNumberFormat="1" applyFont="1" applyFill="1" applyBorder="1" applyAlignment="1">
      <alignment vertical="center" wrapText="1"/>
    </xf>
    <xf numFmtId="0" fontId="1" fillId="2" borderId="23" xfId="0" applyFont="1" applyFill="1" applyBorder="1" applyAlignment="1">
      <alignment wrapText="1"/>
    </xf>
    <xf numFmtId="4" fontId="9" fillId="2" borderId="26" xfId="0" applyNumberFormat="1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right"/>
    </xf>
    <xf numFmtId="49" fontId="1" fillId="2" borderId="27" xfId="0" applyNumberFormat="1" applyFont="1" applyFill="1" applyBorder="1"/>
    <xf numFmtId="0" fontId="14" fillId="2" borderId="27" xfId="0" applyFont="1" applyFill="1" applyBorder="1"/>
    <xf numFmtId="0" fontId="1" fillId="2" borderId="27" xfId="0" applyFont="1" applyFill="1" applyBorder="1" applyAlignment="1">
      <alignment vertical="center"/>
    </xf>
    <xf numFmtId="0" fontId="1" fillId="2" borderId="27" xfId="0" applyFont="1" applyFill="1" applyBorder="1"/>
    <xf numFmtId="49" fontId="1" fillId="2" borderId="27" xfId="0" applyNumberFormat="1" applyFont="1" applyFill="1" applyBorder="1" applyAlignment="1">
      <alignment horizontal="center"/>
    </xf>
    <xf numFmtId="49" fontId="11" fillId="2" borderId="10" xfId="0" applyNumberFormat="1" applyFont="1" applyFill="1" applyBorder="1" applyAlignment="1">
      <alignment horizontal="center" vertical="center"/>
    </xf>
    <xf numFmtId="4" fontId="11" fillId="2" borderId="17" xfId="0" applyNumberFormat="1" applyFont="1" applyFill="1" applyBorder="1" applyAlignment="1">
      <alignment horizontal="center" vertical="center" wrapText="1"/>
    </xf>
    <xf numFmtId="4" fontId="12" fillId="2" borderId="28" xfId="0" applyNumberFormat="1" applyFont="1" applyFill="1" applyBorder="1" applyAlignment="1">
      <alignment horizontal="center" vertical="center"/>
    </xf>
    <xf numFmtId="49" fontId="12" fillId="2" borderId="15" xfId="0" applyNumberFormat="1" applyFont="1" applyFill="1" applyBorder="1" applyAlignment="1">
      <alignment wrapText="1"/>
    </xf>
    <xf numFmtId="0" fontId="1" fillId="0" borderId="19" xfId="0" applyFont="1" applyFill="1" applyBorder="1" applyAlignment="1">
      <alignment horizontal="left" vertical="top" wrapText="1"/>
    </xf>
    <xf numFmtId="2" fontId="2" fillId="2" borderId="0" xfId="0" applyNumberFormat="1" applyFont="1" applyFill="1" applyAlignment="1">
      <alignment horizontal="left"/>
    </xf>
    <xf numFmtId="0" fontId="15" fillId="2" borderId="0" xfId="0" applyFont="1" applyFill="1"/>
    <xf numFmtId="0" fontId="15" fillId="0" borderId="0" xfId="0" applyFont="1"/>
    <xf numFmtId="49" fontId="15" fillId="0" borderId="0" xfId="0" applyNumberFormat="1" applyFont="1" applyFill="1"/>
    <xf numFmtId="49" fontId="15" fillId="0" borderId="0" xfId="0" applyNumberFormat="1" applyFont="1" applyAlignment="1">
      <alignment wrapText="1"/>
    </xf>
    <xf numFmtId="4" fontId="15" fillId="0" borderId="0" xfId="0" applyNumberFormat="1" applyFont="1"/>
    <xf numFmtId="4" fontId="20" fillId="0" borderId="0" xfId="0" applyNumberFormat="1" applyFont="1" applyAlignment="1">
      <alignment horizontal="center"/>
    </xf>
    <xf numFmtId="4" fontId="20" fillId="2" borderId="0" xfId="0" applyNumberFormat="1" applyFont="1" applyFill="1" applyAlignment="1">
      <alignment horizontal="center"/>
    </xf>
    <xf numFmtId="49" fontId="20" fillId="0" borderId="6" xfId="0" applyNumberFormat="1" applyFont="1" applyFill="1" applyBorder="1"/>
    <xf numFmtId="49" fontId="20" fillId="0" borderId="6" xfId="0" applyNumberFormat="1" applyFont="1" applyBorder="1" applyAlignment="1">
      <alignment wrapText="1"/>
    </xf>
    <xf numFmtId="4" fontId="20" fillId="0" borderId="6" xfId="0" applyNumberFormat="1" applyFont="1" applyBorder="1"/>
    <xf numFmtId="4" fontId="20" fillId="2" borderId="6" xfId="0" applyNumberFormat="1" applyFont="1" applyFill="1" applyBorder="1"/>
    <xf numFmtId="43" fontId="15" fillId="2" borderId="0" xfId="4" applyFont="1" applyFill="1"/>
    <xf numFmtId="43" fontId="15" fillId="2" borderId="0" xfId="4" applyFont="1" applyFill="1" applyBorder="1"/>
    <xf numFmtId="4" fontId="15" fillId="2" borderId="0" xfId="0" applyNumberFormat="1" applyFont="1" applyFill="1"/>
    <xf numFmtId="4" fontId="20" fillId="2" borderId="0" xfId="0" applyNumberFormat="1" applyFont="1" applyFill="1" applyBorder="1"/>
    <xf numFmtId="43" fontId="15" fillId="2" borderId="0" xfId="0" applyNumberFormat="1" applyFont="1" applyFill="1" applyBorder="1"/>
    <xf numFmtId="49" fontId="21" fillId="0" borderId="8" xfId="0" applyNumberFormat="1" applyFont="1" applyFill="1" applyBorder="1"/>
    <xf numFmtId="49" fontId="15" fillId="0" borderId="8" xfId="0" applyNumberFormat="1" applyFont="1" applyBorder="1" applyAlignment="1">
      <alignment wrapText="1"/>
    </xf>
    <xf numFmtId="4" fontId="20" fillId="0" borderId="8" xfId="0" applyNumberFormat="1" applyFont="1" applyBorder="1"/>
    <xf numFmtId="49" fontId="15" fillId="0" borderId="6" xfId="0" applyNumberFormat="1" applyFont="1" applyBorder="1" applyAlignment="1">
      <alignment wrapText="1"/>
    </xf>
    <xf numFmtId="4" fontId="15" fillId="0" borderId="6" xfId="0" applyNumberFormat="1" applyFont="1" applyBorder="1"/>
    <xf numFmtId="49" fontId="20" fillId="0" borderId="0" xfId="0" applyNumberFormat="1" applyFont="1" applyFill="1" applyBorder="1"/>
    <xf numFmtId="49" fontId="15" fillId="0" borderId="0" xfId="0" applyNumberFormat="1" applyFont="1" applyBorder="1" applyAlignment="1">
      <alignment wrapText="1"/>
    </xf>
    <xf numFmtId="4" fontId="15" fillId="0" borderId="0" xfId="0" applyNumberFormat="1" applyFont="1" applyBorder="1"/>
    <xf numFmtId="49" fontId="15" fillId="2" borderId="6" xfId="0" applyNumberFormat="1" applyFont="1" applyFill="1" applyBorder="1" applyAlignment="1">
      <alignment wrapText="1"/>
    </xf>
    <xf numFmtId="49" fontId="15" fillId="2" borderId="6" xfId="0" applyNumberFormat="1" applyFont="1" applyFill="1" applyBorder="1"/>
    <xf numFmtId="0" fontId="1" fillId="2" borderId="6" xfId="0" applyFont="1" applyFill="1" applyBorder="1" applyAlignment="1">
      <alignment wrapText="1"/>
    </xf>
    <xf numFmtId="4" fontId="15" fillId="2" borderId="6" xfId="0" applyNumberFormat="1" applyFont="1" applyFill="1" applyBorder="1"/>
    <xf numFmtId="0" fontId="15" fillId="3" borderId="0" xfId="0" applyFont="1" applyFill="1"/>
    <xf numFmtId="49" fontId="15" fillId="2" borderId="0" xfId="0" applyNumberFormat="1" applyFont="1" applyFill="1" applyBorder="1"/>
    <xf numFmtId="0" fontId="15" fillId="2" borderId="0" xfId="0" applyNumberFormat="1" applyFont="1" applyFill="1" applyBorder="1" applyAlignment="1">
      <alignment wrapText="1"/>
    </xf>
    <xf numFmtId="4" fontId="15" fillId="2" borderId="0" xfId="0" applyNumberFormat="1" applyFont="1" applyFill="1" applyBorder="1"/>
    <xf numFmtId="0" fontId="15" fillId="2" borderId="6" xfId="0" applyNumberFormat="1" applyFont="1" applyFill="1" applyBorder="1" applyAlignment="1">
      <alignment wrapText="1"/>
    </xf>
    <xf numFmtId="49" fontId="1" fillId="2" borderId="6" xfId="0" applyNumberFormat="1" applyFont="1" applyFill="1" applyBorder="1" applyAlignment="1">
      <alignment wrapText="1"/>
    </xf>
    <xf numFmtId="0" fontId="1" fillId="2" borderId="8" xfId="0" applyNumberFormat="1" applyFont="1" applyFill="1" applyBorder="1" applyAlignment="1">
      <alignment horizontal="left" vertical="top" wrapText="1"/>
    </xf>
    <xf numFmtId="0" fontId="1" fillId="2" borderId="0" xfId="3" applyNumberFormat="1" applyFont="1" applyFill="1" applyBorder="1" applyAlignment="1" applyProtection="1">
      <alignment horizontal="left" vertical="top" wrapText="1"/>
      <protection hidden="1"/>
    </xf>
    <xf numFmtId="49" fontId="21" fillId="0" borderId="6" xfId="0" applyNumberFormat="1" applyFont="1" applyFill="1" applyBorder="1"/>
    <xf numFmtId="49" fontId="15" fillId="0" borderId="0" xfId="0" applyNumberFormat="1" applyFont="1" applyFill="1" applyBorder="1"/>
    <xf numFmtId="0" fontId="1" fillId="2" borderId="0" xfId="0" applyFont="1" applyFill="1" applyBorder="1" applyAlignment="1">
      <alignment wrapText="1"/>
    </xf>
    <xf numFmtId="49" fontId="15" fillId="2" borderId="0" xfId="0" applyNumberFormat="1" applyFont="1" applyFill="1" applyBorder="1" applyAlignment="1">
      <alignment wrapText="1"/>
    </xf>
    <xf numFmtId="49" fontId="15" fillId="0" borderId="6" xfId="0" applyNumberFormat="1" applyFont="1" applyFill="1" applyBorder="1"/>
    <xf numFmtId="49" fontId="15" fillId="2" borderId="0" xfId="0" applyNumberFormat="1" applyFont="1" applyFill="1" applyAlignment="1">
      <alignment wrapText="1"/>
    </xf>
    <xf numFmtId="49" fontId="15" fillId="2" borderId="0" xfId="0" applyNumberFormat="1" applyFont="1" applyFill="1"/>
    <xf numFmtId="49" fontId="1" fillId="2" borderId="0" xfId="0" applyNumberFormat="1" applyFont="1" applyFill="1" applyBorder="1" applyAlignment="1">
      <alignment wrapText="1"/>
    </xf>
    <xf numFmtId="49" fontId="15" fillId="3" borderId="6" xfId="0" applyNumberFormat="1" applyFont="1" applyFill="1" applyBorder="1"/>
    <xf numFmtId="49" fontId="15" fillId="5" borderId="6" xfId="0" applyNumberFormat="1" applyFont="1" applyFill="1" applyBorder="1"/>
    <xf numFmtId="4" fontId="15" fillId="5" borderId="6" xfId="0" applyNumberFormat="1" applyFont="1" applyFill="1" applyBorder="1"/>
    <xf numFmtId="49" fontId="15" fillId="5" borderId="6" xfId="0" applyNumberFormat="1" applyFont="1" applyFill="1" applyBorder="1" applyAlignment="1">
      <alignment wrapText="1"/>
    </xf>
    <xf numFmtId="49" fontId="1" fillId="5" borderId="6" xfId="0" applyNumberFormat="1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5" fillId="5" borderId="6" xfId="0" applyNumberFormat="1" applyFont="1" applyFill="1" applyBorder="1" applyAlignment="1">
      <alignment wrapText="1"/>
    </xf>
    <xf numFmtId="0" fontId="1" fillId="5" borderId="6" xfId="3" applyNumberFormat="1" applyFont="1" applyFill="1" applyBorder="1" applyAlignment="1" applyProtection="1">
      <alignment horizontal="left" vertical="top" wrapText="1"/>
      <protection hidden="1"/>
    </xf>
    <xf numFmtId="4" fontId="15" fillId="2" borderId="6" xfId="0" applyNumberFormat="1" applyFont="1" applyFill="1" applyBorder="1" applyAlignment="1">
      <alignment wrapText="1"/>
    </xf>
    <xf numFmtId="49" fontId="15" fillId="3" borderId="6" xfId="0" applyNumberFormat="1" applyFont="1" applyFill="1" applyBorder="1" applyAlignment="1">
      <alignment wrapText="1"/>
    </xf>
    <xf numFmtId="4" fontId="15" fillId="3" borderId="6" xfId="0" applyNumberFormat="1" applyFont="1" applyFill="1" applyBorder="1"/>
    <xf numFmtId="0" fontId="1" fillId="3" borderId="6" xfId="0" applyFont="1" applyFill="1" applyBorder="1" applyAlignment="1">
      <alignment wrapText="1"/>
    </xf>
    <xf numFmtId="49" fontId="1" fillId="3" borderId="6" xfId="0" applyNumberFormat="1" applyFont="1" applyFill="1" applyBorder="1" applyAlignment="1">
      <alignment wrapText="1"/>
    </xf>
    <xf numFmtId="0" fontId="15" fillId="3" borderId="6" xfId="0" applyFont="1" applyFill="1" applyBorder="1" applyAlignment="1">
      <alignment wrapText="1"/>
    </xf>
    <xf numFmtId="4" fontId="20" fillId="2" borderId="6" xfId="0" applyNumberFormat="1" applyFont="1" applyFill="1" applyBorder="1" applyAlignment="1">
      <alignment wrapText="1"/>
    </xf>
    <xf numFmtId="4" fontId="15" fillId="4" borderId="6" xfId="0" applyNumberFormat="1" applyFont="1" applyFill="1" applyBorder="1"/>
    <xf numFmtId="4" fontId="20" fillId="4" borderId="6" xfId="0" applyNumberFormat="1" applyFont="1" applyFill="1" applyBorder="1"/>
    <xf numFmtId="0" fontId="1" fillId="2" borderId="6" xfId="0" applyNumberFormat="1" applyFont="1" applyFill="1" applyBorder="1" applyAlignment="1">
      <alignment horizontal="left" vertical="top" wrapText="1"/>
    </xf>
    <xf numFmtId="49" fontId="1" fillId="6" borderId="6" xfId="0" applyNumberFormat="1" applyFont="1" applyFill="1" applyBorder="1" applyAlignment="1">
      <alignment wrapText="1"/>
    </xf>
    <xf numFmtId="49" fontId="15" fillId="6" borderId="6" xfId="0" applyNumberFormat="1" applyFont="1" applyFill="1" applyBorder="1" applyAlignment="1">
      <alignment wrapText="1"/>
    </xf>
    <xf numFmtId="0" fontId="1" fillId="6" borderId="6" xfId="3" applyNumberFormat="1" applyFont="1" applyFill="1" applyBorder="1" applyAlignment="1" applyProtection="1">
      <alignment horizontal="left" vertical="top" wrapText="1"/>
      <protection hidden="1"/>
    </xf>
    <xf numFmtId="0" fontId="15" fillId="6" borderId="6" xfId="0" applyNumberFormat="1" applyFont="1" applyFill="1" applyBorder="1" applyAlignment="1">
      <alignment wrapText="1"/>
    </xf>
    <xf numFmtId="0" fontId="1" fillId="6" borderId="6" xfId="0" applyFont="1" applyFill="1" applyBorder="1" applyAlignment="1">
      <alignment wrapText="1"/>
    </xf>
    <xf numFmtId="49" fontId="15" fillId="2" borderId="29" xfId="0" applyNumberFormat="1" applyFont="1" applyFill="1" applyBorder="1" applyAlignment="1">
      <alignment wrapText="1"/>
    </xf>
    <xf numFmtId="0" fontId="4" fillId="2" borderId="6" xfId="0" applyFont="1" applyFill="1" applyBorder="1" applyAlignment="1">
      <alignment wrapText="1"/>
    </xf>
    <xf numFmtId="49" fontId="1" fillId="2" borderId="6" xfId="0" applyNumberFormat="1" applyFont="1" applyFill="1" applyBorder="1" applyAlignment="1">
      <alignment horizontal="left" vertical="distributed" wrapText="1"/>
    </xf>
    <xf numFmtId="4" fontId="12" fillId="2" borderId="30" xfId="0" applyNumberFormat="1" applyFont="1" applyFill="1" applyBorder="1" applyAlignment="1">
      <alignment horizontal="center" vertical="center"/>
    </xf>
    <xf numFmtId="4" fontId="9" fillId="2" borderId="30" xfId="0" applyNumberFormat="1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1" fillId="2" borderId="23" xfId="0" applyNumberFormat="1" applyFont="1" applyFill="1" applyBorder="1" applyAlignment="1">
      <alignment wrapText="1"/>
    </xf>
    <xf numFmtId="4" fontId="0" fillId="0" borderId="0" xfId="0" applyNumberFormat="1"/>
    <xf numFmtId="49" fontId="15" fillId="5" borderId="0" xfId="0" applyNumberFormat="1" applyFont="1" applyFill="1" applyBorder="1"/>
    <xf numFmtId="49" fontId="15" fillId="5" borderId="0" xfId="0" applyNumberFormat="1" applyFont="1" applyFill="1" applyBorder="1" applyAlignment="1">
      <alignment wrapText="1"/>
    </xf>
    <xf numFmtId="4" fontId="15" fillId="5" borderId="0" xfId="0" applyNumberFormat="1" applyFont="1" applyFill="1" applyBorder="1"/>
    <xf numFmtId="49" fontId="15" fillId="3" borderId="0" xfId="0" applyNumberFormat="1" applyFont="1" applyFill="1" applyBorder="1"/>
    <xf numFmtId="0" fontId="1" fillId="3" borderId="0" xfId="0" applyFont="1" applyFill="1" applyBorder="1" applyAlignment="1">
      <alignment wrapText="1"/>
    </xf>
    <xf numFmtId="4" fontId="15" fillId="3" borderId="0" xfId="0" applyNumberFormat="1" applyFont="1" applyFill="1" applyBorder="1"/>
    <xf numFmtId="0" fontId="1" fillId="5" borderId="0" xfId="0" applyFont="1" applyFill="1" applyBorder="1" applyAlignment="1">
      <alignment wrapText="1"/>
    </xf>
    <xf numFmtId="49" fontId="15" fillId="3" borderId="0" xfId="0" applyNumberFormat="1" applyFont="1" applyFill="1" applyBorder="1" applyAlignment="1">
      <alignment wrapText="1"/>
    </xf>
    <xf numFmtId="0" fontId="15" fillId="3" borderId="0" xfId="0" applyFont="1" applyFill="1" applyBorder="1" applyAlignment="1">
      <alignment wrapText="1"/>
    </xf>
    <xf numFmtId="49" fontId="1" fillId="3" borderId="0" xfId="0" applyNumberFormat="1" applyFont="1" applyFill="1" applyBorder="1" applyAlignment="1">
      <alignment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vertical="center"/>
    </xf>
    <xf numFmtId="2" fontId="1" fillId="2" borderId="0" xfId="0" applyNumberFormat="1" applyFont="1" applyFill="1" applyAlignment="1">
      <alignment horizontal="center" wrapText="1"/>
    </xf>
    <xf numFmtId="2" fontId="1" fillId="2" borderId="13" xfId="0" applyNumberFormat="1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/>
    </xf>
    <xf numFmtId="49" fontId="6" fillId="2" borderId="10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</cellXfs>
  <cellStyles count="5">
    <cellStyle name="Обычный" xfId="0" builtinId="0"/>
    <cellStyle name="Обычный 2" xfId="1"/>
    <cellStyle name="Обычный_tmp" xfId="2"/>
    <cellStyle name="Обычный_Tmp1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092"/>
  <sheetViews>
    <sheetView topLeftCell="A1079" zoomScale="90" zoomScaleNormal="90" workbookViewId="0">
      <selection activeCell="J537" sqref="J537"/>
    </sheetView>
  </sheetViews>
  <sheetFormatPr defaultColWidth="9.36328125" defaultRowHeight="18.5" x14ac:dyDescent="0.45"/>
  <cols>
    <col min="1" max="1" width="89.453125" style="1" customWidth="1"/>
    <col min="2" max="2" width="6.6328125" style="27" customWidth="1"/>
    <col min="3" max="3" width="6.36328125" style="28" customWidth="1"/>
    <col min="4" max="4" width="7" style="28" customWidth="1"/>
    <col min="5" max="5" width="6.6328125" style="1" customWidth="1"/>
    <col min="6" max="6" width="5.6328125" style="26" customWidth="1"/>
    <col min="7" max="7" width="7.6328125" style="1" customWidth="1"/>
    <col min="8" max="8" width="12.08984375" style="26" customWidth="1"/>
    <col min="9" max="9" width="6.36328125" style="25" customWidth="1"/>
    <col min="10" max="10" width="15.54296875" style="31" customWidth="1"/>
    <col min="11" max="11" width="9.36328125" style="1"/>
    <col min="12" max="12" width="15.1796875" style="1" customWidth="1"/>
    <col min="13" max="13" width="31.81640625" style="1" customWidth="1"/>
    <col min="14" max="16384" width="9.36328125" style="1"/>
  </cols>
  <sheetData>
    <row r="1" spans="1:10" x14ac:dyDescent="0.45">
      <c r="A1" s="46" t="s">
        <v>142</v>
      </c>
      <c r="B1" s="206" t="s">
        <v>443</v>
      </c>
      <c r="C1" s="206"/>
      <c r="D1" s="206"/>
      <c r="E1" s="206"/>
      <c r="F1" s="206"/>
      <c r="G1" s="206"/>
      <c r="H1" s="206"/>
      <c r="I1" s="206"/>
      <c r="J1" s="206"/>
    </row>
    <row r="2" spans="1:10" x14ac:dyDescent="0.45">
      <c r="A2" s="46" t="s">
        <v>143</v>
      </c>
      <c r="B2" s="206" t="s">
        <v>254</v>
      </c>
      <c r="C2" s="206"/>
      <c r="D2" s="206"/>
      <c r="E2" s="206"/>
      <c r="F2" s="206"/>
      <c r="G2" s="206"/>
      <c r="H2" s="206"/>
      <c r="I2" s="206"/>
      <c r="J2" s="206"/>
    </row>
    <row r="3" spans="1:10" x14ac:dyDescent="0.45">
      <c r="A3" s="47" t="s">
        <v>381</v>
      </c>
      <c r="B3" s="207" t="s">
        <v>255</v>
      </c>
      <c r="C3" s="207"/>
      <c r="D3" s="207"/>
      <c r="E3" s="207"/>
      <c r="F3" s="207"/>
      <c r="G3" s="207"/>
      <c r="H3" s="207"/>
      <c r="I3" s="207"/>
      <c r="J3" s="207"/>
    </row>
    <row r="4" spans="1:10" x14ac:dyDescent="0.45">
      <c r="A4" s="2"/>
      <c r="B4" s="205" t="s">
        <v>444</v>
      </c>
      <c r="C4" s="205"/>
      <c r="D4" s="205"/>
      <c r="E4" s="205"/>
      <c r="F4" s="205"/>
      <c r="G4" s="205"/>
      <c r="H4" s="205"/>
      <c r="I4" s="205"/>
      <c r="J4" s="205"/>
    </row>
    <row r="5" spans="1:10" x14ac:dyDescent="0.45">
      <c r="A5" s="2"/>
      <c r="B5" s="205" t="s">
        <v>207</v>
      </c>
      <c r="C5" s="205"/>
      <c r="D5" s="205"/>
      <c r="E5" s="205"/>
      <c r="F5" s="205"/>
      <c r="G5" s="205"/>
      <c r="H5" s="205"/>
      <c r="I5" s="205"/>
      <c r="J5" s="205"/>
    </row>
    <row r="6" spans="1:10" x14ac:dyDescent="0.45">
      <c r="A6" s="2"/>
      <c r="B6" s="205" t="s">
        <v>445</v>
      </c>
      <c r="C6" s="205"/>
      <c r="D6" s="205"/>
      <c r="E6" s="205"/>
      <c r="F6" s="205"/>
      <c r="G6" s="205"/>
      <c r="H6" s="205"/>
      <c r="I6" s="205"/>
      <c r="J6" s="205"/>
    </row>
    <row r="7" spans="1:10" x14ac:dyDescent="0.45">
      <c r="A7" s="3"/>
      <c r="B7" s="4" t="s">
        <v>446</v>
      </c>
      <c r="C7" s="4"/>
      <c r="D7" s="38"/>
      <c r="E7" s="4"/>
      <c r="F7" s="4"/>
      <c r="G7" s="4"/>
      <c r="H7" s="4"/>
      <c r="I7" s="5"/>
      <c r="J7" s="30"/>
    </row>
    <row r="8" spans="1:10" ht="18" x14ac:dyDescent="0.35">
      <c r="A8" s="3"/>
      <c r="B8" s="4"/>
      <c r="C8" s="4"/>
      <c r="D8" s="38"/>
      <c r="E8" s="4"/>
      <c r="F8" s="4"/>
      <c r="G8" s="4"/>
      <c r="H8" s="4"/>
      <c r="I8" s="5"/>
      <c r="J8" s="30"/>
    </row>
    <row r="9" spans="1:10" ht="18" x14ac:dyDescent="0.35">
      <c r="A9" s="3"/>
      <c r="B9" s="4"/>
      <c r="C9" s="4"/>
      <c r="D9" s="38"/>
      <c r="E9" s="4"/>
      <c r="F9" s="4"/>
      <c r="G9" s="4"/>
      <c r="H9" s="4"/>
      <c r="I9" s="5"/>
      <c r="J9" s="30"/>
    </row>
    <row r="10" spans="1:10" ht="18" x14ac:dyDescent="0.35">
      <c r="A10" s="3"/>
      <c r="B10" s="4"/>
      <c r="C10" s="4"/>
      <c r="D10" s="38"/>
      <c r="E10" s="4"/>
      <c r="F10" s="4"/>
      <c r="G10" s="4"/>
      <c r="H10" s="4"/>
      <c r="I10" s="5"/>
      <c r="J10" s="30"/>
    </row>
    <row r="11" spans="1:10" x14ac:dyDescent="0.45">
      <c r="A11" s="208" t="s">
        <v>380</v>
      </c>
      <c r="B11" s="208"/>
      <c r="C11" s="208"/>
      <c r="D11" s="208"/>
      <c r="E11" s="208"/>
      <c r="F11" s="208"/>
      <c r="G11" s="208"/>
      <c r="H11" s="208"/>
      <c r="I11" s="208"/>
      <c r="J11" s="208"/>
    </row>
    <row r="12" spans="1:10" x14ac:dyDescent="0.45">
      <c r="A12" s="209" t="s">
        <v>484</v>
      </c>
      <c r="B12" s="209"/>
      <c r="C12" s="209"/>
      <c r="D12" s="209"/>
      <c r="E12" s="209"/>
      <c r="F12" s="209"/>
      <c r="G12" s="209"/>
      <c r="H12" s="209"/>
      <c r="I12" s="209"/>
      <c r="J12" s="209"/>
    </row>
    <row r="13" spans="1:10" ht="68" customHeight="1" thickBot="1" x14ac:dyDescent="0.5">
      <c r="A13" s="210"/>
      <c r="B13" s="210"/>
      <c r="C13" s="210"/>
      <c r="D13" s="210"/>
      <c r="E13" s="210"/>
      <c r="F13" s="210"/>
      <c r="G13" s="210"/>
      <c r="H13" s="210"/>
      <c r="I13" s="210"/>
      <c r="J13" s="210"/>
    </row>
    <row r="14" spans="1:10" ht="19" thickBot="1" x14ac:dyDescent="0.5">
      <c r="A14" s="211" t="s">
        <v>0</v>
      </c>
      <c r="B14" s="213" t="s">
        <v>1</v>
      </c>
      <c r="C14" s="215" t="s">
        <v>2</v>
      </c>
      <c r="D14" s="215" t="s">
        <v>3</v>
      </c>
      <c r="E14" s="217" t="s">
        <v>137</v>
      </c>
      <c r="F14" s="217"/>
      <c r="G14" s="217"/>
      <c r="H14" s="217"/>
      <c r="I14" s="218" t="s">
        <v>4</v>
      </c>
      <c r="J14" s="113" t="s">
        <v>412</v>
      </c>
    </row>
    <row r="15" spans="1:10" ht="19" thickBot="1" x14ac:dyDescent="0.5">
      <c r="A15" s="212"/>
      <c r="B15" s="214"/>
      <c r="C15" s="216"/>
      <c r="D15" s="216"/>
      <c r="E15" s="6" t="s">
        <v>5</v>
      </c>
      <c r="F15" s="6" t="s">
        <v>6</v>
      </c>
      <c r="G15" s="6" t="s">
        <v>7</v>
      </c>
      <c r="H15" s="7" t="s">
        <v>8</v>
      </c>
      <c r="I15" s="219"/>
      <c r="J15" s="114" t="s">
        <v>134</v>
      </c>
    </row>
    <row r="16" spans="1:10" x14ac:dyDescent="0.45">
      <c r="A16" s="8">
        <v>1</v>
      </c>
      <c r="B16" s="39">
        <v>2</v>
      </c>
      <c r="C16" s="9" t="s">
        <v>9</v>
      </c>
      <c r="D16" s="9" t="s">
        <v>10</v>
      </c>
      <c r="E16" s="9" t="s">
        <v>11</v>
      </c>
      <c r="F16" s="9" t="s">
        <v>12</v>
      </c>
      <c r="G16" s="9" t="s">
        <v>13</v>
      </c>
      <c r="H16" s="10" t="s">
        <v>14</v>
      </c>
      <c r="I16" s="40" t="s">
        <v>15</v>
      </c>
      <c r="J16" s="48">
        <v>10</v>
      </c>
    </row>
    <row r="17" spans="1:10" ht="36" x14ac:dyDescent="0.45">
      <c r="A17" s="42" t="s">
        <v>234</v>
      </c>
      <c r="B17" s="11">
        <v>600</v>
      </c>
      <c r="C17" s="12" t="s">
        <v>16</v>
      </c>
      <c r="D17" s="12" t="s">
        <v>17</v>
      </c>
      <c r="E17" s="13" t="s">
        <v>16</v>
      </c>
      <c r="F17" s="12" t="s">
        <v>17</v>
      </c>
      <c r="G17" s="13" t="s">
        <v>16</v>
      </c>
      <c r="H17" s="12" t="s">
        <v>18</v>
      </c>
      <c r="I17" s="36" t="s">
        <v>19</v>
      </c>
      <c r="J17" s="49">
        <f t="shared" ref="J17:J19" si="0">J18</f>
        <v>4609.2700000000004</v>
      </c>
    </row>
    <row r="18" spans="1:10" x14ac:dyDescent="0.45">
      <c r="A18" s="41" t="s">
        <v>20</v>
      </c>
      <c r="B18" s="14">
        <v>600</v>
      </c>
      <c r="C18" s="15" t="s">
        <v>21</v>
      </c>
      <c r="D18" s="15" t="s">
        <v>17</v>
      </c>
      <c r="E18" s="16" t="s">
        <v>16</v>
      </c>
      <c r="F18" s="15" t="s">
        <v>17</v>
      </c>
      <c r="G18" s="16" t="s">
        <v>16</v>
      </c>
      <c r="H18" s="15" t="s">
        <v>18</v>
      </c>
      <c r="I18" s="37" t="s">
        <v>19</v>
      </c>
      <c r="J18" s="50">
        <f t="shared" si="0"/>
        <v>4609.2700000000004</v>
      </c>
    </row>
    <row r="19" spans="1:10" ht="54.5" x14ac:dyDescent="0.45">
      <c r="A19" s="41" t="s">
        <v>22</v>
      </c>
      <c r="B19" s="14">
        <v>600</v>
      </c>
      <c r="C19" s="15" t="s">
        <v>21</v>
      </c>
      <c r="D19" s="15" t="s">
        <v>24</v>
      </c>
      <c r="E19" s="16" t="s">
        <v>16</v>
      </c>
      <c r="F19" s="16" t="s">
        <v>17</v>
      </c>
      <c r="G19" s="16" t="s">
        <v>16</v>
      </c>
      <c r="H19" s="15" t="s">
        <v>18</v>
      </c>
      <c r="I19" s="37" t="s">
        <v>19</v>
      </c>
      <c r="J19" s="50">
        <f t="shared" si="0"/>
        <v>4609.2700000000004</v>
      </c>
    </row>
    <row r="20" spans="1:10" ht="36.5" x14ac:dyDescent="0.45">
      <c r="A20" s="51" t="s">
        <v>31</v>
      </c>
      <c r="B20" s="14">
        <v>600</v>
      </c>
      <c r="C20" s="15" t="s">
        <v>21</v>
      </c>
      <c r="D20" s="15" t="s">
        <v>24</v>
      </c>
      <c r="E20" s="16" t="s">
        <v>25</v>
      </c>
      <c r="F20" s="16" t="s">
        <v>17</v>
      </c>
      <c r="G20" s="16" t="s">
        <v>16</v>
      </c>
      <c r="H20" s="15" t="s">
        <v>138</v>
      </c>
      <c r="I20" s="37" t="s">
        <v>19</v>
      </c>
      <c r="J20" s="50">
        <f>J21</f>
        <v>4609.2700000000004</v>
      </c>
    </row>
    <row r="21" spans="1:10" ht="36.5" x14ac:dyDescent="0.45">
      <c r="A21" s="41" t="s">
        <v>32</v>
      </c>
      <c r="B21" s="14">
        <v>600</v>
      </c>
      <c r="C21" s="15" t="s">
        <v>21</v>
      </c>
      <c r="D21" s="15" t="s">
        <v>24</v>
      </c>
      <c r="E21" s="14">
        <v>50</v>
      </c>
      <c r="F21" s="14">
        <v>2</v>
      </c>
      <c r="G21" s="16" t="s">
        <v>16</v>
      </c>
      <c r="H21" s="15" t="s">
        <v>18</v>
      </c>
      <c r="I21" s="37" t="s">
        <v>19</v>
      </c>
      <c r="J21" s="50">
        <f>J22+J26</f>
        <v>4609.2700000000004</v>
      </c>
    </row>
    <row r="22" spans="1:10" x14ac:dyDescent="0.45">
      <c r="A22" s="41" t="s">
        <v>33</v>
      </c>
      <c r="B22" s="14">
        <v>600</v>
      </c>
      <c r="C22" s="15" t="s">
        <v>21</v>
      </c>
      <c r="D22" s="15" t="s">
        <v>24</v>
      </c>
      <c r="E22" s="14">
        <v>50</v>
      </c>
      <c r="F22" s="14">
        <v>2</v>
      </c>
      <c r="G22" s="16" t="s">
        <v>16</v>
      </c>
      <c r="H22" s="15" t="s">
        <v>28</v>
      </c>
      <c r="I22" s="37" t="s">
        <v>19</v>
      </c>
      <c r="J22" s="50">
        <f>J23+J24+J25</f>
        <v>660.22</v>
      </c>
    </row>
    <row r="23" spans="1:10" ht="54.5" x14ac:dyDescent="0.45">
      <c r="A23" s="41" t="s">
        <v>34</v>
      </c>
      <c r="B23" s="14">
        <v>600</v>
      </c>
      <c r="C23" s="15" t="s">
        <v>21</v>
      </c>
      <c r="D23" s="15" t="s">
        <v>24</v>
      </c>
      <c r="E23" s="14">
        <v>50</v>
      </c>
      <c r="F23" s="14">
        <v>2</v>
      </c>
      <c r="G23" s="16" t="s">
        <v>16</v>
      </c>
      <c r="H23" s="15" t="s">
        <v>28</v>
      </c>
      <c r="I23" s="37" t="s">
        <v>29</v>
      </c>
      <c r="J23" s="50">
        <v>103.64</v>
      </c>
    </row>
    <row r="24" spans="1:10" x14ac:dyDescent="0.45">
      <c r="A24" s="41" t="s">
        <v>35</v>
      </c>
      <c r="B24" s="14">
        <v>600</v>
      </c>
      <c r="C24" s="15" t="s">
        <v>21</v>
      </c>
      <c r="D24" s="15" t="s">
        <v>24</v>
      </c>
      <c r="E24" s="14">
        <v>50</v>
      </c>
      <c r="F24" s="14">
        <v>2</v>
      </c>
      <c r="G24" s="16" t="s">
        <v>16</v>
      </c>
      <c r="H24" s="15" t="s">
        <v>28</v>
      </c>
      <c r="I24" s="37" t="s">
        <v>36</v>
      </c>
      <c r="J24" s="50">
        <v>553.58000000000004</v>
      </c>
    </row>
    <row r="25" spans="1:10" x14ac:dyDescent="0.45">
      <c r="A25" s="41" t="s">
        <v>37</v>
      </c>
      <c r="B25" s="14">
        <v>600</v>
      </c>
      <c r="C25" s="15" t="s">
        <v>21</v>
      </c>
      <c r="D25" s="15" t="s">
        <v>24</v>
      </c>
      <c r="E25" s="14">
        <v>50</v>
      </c>
      <c r="F25" s="14">
        <v>2</v>
      </c>
      <c r="G25" s="16" t="s">
        <v>16</v>
      </c>
      <c r="H25" s="15" t="s">
        <v>28</v>
      </c>
      <c r="I25" s="37" t="s">
        <v>38</v>
      </c>
      <c r="J25" s="50">
        <v>3</v>
      </c>
    </row>
    <row r="26" spans="1:10" ht="36.5" x14ac:dyDescent="0.45">
      <c r="A26" s="41" t="s">
        <v>39</v>
      </c>
      <c r="B26" s="14">
        <v>600</v>
      </c>
      <c r="C26" s="15" t="s">
        <v>21</v>
      </c>
      <c r="D26" s="15" t="s">
        <v>24</v>
      </c>
      <c r="E26" s="14">
        <v>50</v>
      </c>
      <c r="F26" s="14">
        <v>2</v>
      </c>
      <c r="G26" s="16" t="s">
        <v>16</v>
      </c>
      <c r="H26" s="15" t="s">
        <v>30</v>
      </c>
      <c r="I26" s="37" t="s">
        <v>19</v>
      </c>
      <c r="J26" s="50">
        <f>J27</f>
        <v>3949.05</v>
      </c>
    </row>
    <row r="27" spans="1:10" ht="54.5" x14ac:dyDescent="0.45">
      <c r="A27" s="41" t="s">
        <v>34</v>
      </c>
      <c r="B27" s="14">
        <v>600</v>
      </c>
      <c r="C27" s="15" t="s">
        <v>21</v>
      </c>
      <c r="D27" s="15" t="s">
        <v>24</v>
      </c>
      <c r="E27" s="14">
        <v>50</v>
      </c>
      <c r="F27" s="14">
        <v>2</v>
      </c>
      <c r="G27" s="16" t="s">
        <v>16</v>
      </c>
      <c r="H27" s="35">
        <v>10020</v>
      </c>
      <c r="I27" s="16" t="s">
        <v>29</v>
      </c>
      <c r="J27" s="50">
        <v>3949.05</v>
      </c>
    </row>
    <row r="28" spans="1:10" ht="36" x14ac:dyDescent="0.45">
      <c r="A28" s="42" t="s">
        <v>201</v>
      </c>
      <c r="B28" s="11">
        <v>601</v>
      </c>
      <c r="C28" s="12" t="s">
        <v>16</v>
      </c>
      <c r="D28" s="12" t="s">
        <v>16</v>
      </c>
      <c r="E28" s="18" t="s">
        <v>16</v>
      </c>
      <c r="F28" s="13" t="s">
        <v>17</v>
      </c>
      <c r="G28" s="13" t="s">
        <v>16</v>
      </c>
      <c r="H28" s="12" t="s">
        <v>18</v>
      </c>
      <c r="I28" s="13" t="s">
        <v>19</v>
      </c>
      <c r="J28" s="52">
        <f>J29+J163+J178+J227+J305+J315+J329+J281+J157</f>
        <v>368883.49000000005</v>
      </c>
    </row>
    <row r="29" spans="1:10" x14ac:dyDescent="0.45">
      <c r="A29" s="41" t="s">
        <v>20</v>
      </c>
      <c r="B29" s="14">
        <v>601</v>
      </c>
      <c r="C29" s="15" t="s">
        <v>21</v>
      </c>
      <c r="D29" s="15" t="s">
        <v>16</v>
      </c>
      <c r="E29" s="19" t="s">
        <v>16</v>
      </c>
      <c r="F29" s="16" t="s">
        <v>17</v>
      </c>
      <c r="G29" s="16" t="s">
        <v>16</v>
      </c>
      <c r="H29" s="15" t="s">
        <v>18</v>
      </c>
      <c r="I29" s="16" t="s">
        <v>19</v>
      </c>
      <c r="J29" s="53">
        <f>J30+J37+J70+J75</f>
        <v>172084.69</v>
      </c>
    </row>
    <row r="30" spans="1:10" ht="36" x14ac:dyDescent="0.45">
      <c r="A30" s="54" t="s">
        <v>178</v>
      </c>
      <c r="B30" s="14">
        <v>601</v>
      </c>
      <c r="C30" s="15" t="s">
        <v>21</v>
      </c>
      <c r="D30" s="15" t="s">
        <v>44</v>
      </c>
      <c r="E30" s="16" t="s">
        <v>16</v>
      </c>
      <c r="F30" s="15" t="s">
        <v>17</v>
      </c>
      <c r="G30" s="16" t="s">
        <v>16</v>
      </c>
      <c r="H30" s="15" t="s">
        <v>18</v>
      </c>
      <c r="I30" s="16" t="s">
        <v>19</v>
      </c>
      <c r="J30" s="53">
        <f>J32</f>
        <v>2116.6799999999998</v>
      </c>
    </row>
    <row r="31" spans="1:10" x14ac:dyDescent="0.45">
      <c r="A31" s="55" t="s">
        <v>48</v>
      </c>
      <c r="B31" s="14">
        <v>601</v>
      </c>
      <c r="C31" s="15" t="s">
        <v>21</v>
      </c>
      <c r="D31" s="15" t="s">
        <v>44</v>
      </c>
      <c r="E31" s="16" t="s">
        <v>45</v>
      </c>
      <c r="F31" s="15" t="s">
        <v>17</v>
      </c>
      <c r="G31" s="16" t="s">
        <v>16</v>
      </c>
      <c r="H31" s="15" t="s">
        <v>138</v>
      </c>
      <c r="I31" s="16" t="s">
        <v>19</v>
      </c>
      <c r="J31" s="53">
        <f>J32</f>
        <v>2116.6799999999998</v>
      </c>
    </row>
    <row r="32" spans="1:10" x14ac:dyDescent="0.45">
      <c r="A32" s="41" t="s">
        <v>206</v>
      </c>
      <c r="B32" s="14">
        <v>601</v>
      </c>
      <c r="C32" s="15" t="s">
        <v>21</v>
      </c>
      <c r="D32" s="15" t="s">
        <v>44</v>
      </c>
      <c r="E32" s="19" t="s">
        <v>45</v>
      </c>
      <c r="F32" s="16" t="s">
        <v>26</v>
      </c>
      <c r="G32" s="16" t="s">
        <v>16</v>
      </c>
      <c r="H32" s="15" t="s">
        <v>18</v>
      </c>
      <c r="I32" s="16" t="s">
        <v>19</v>
      </c>
      <c r="J32" s="53">
        <f>J33+J35</f>
        <v>2116.6799999999998</v>
      </c>
    </row>
    <row r="33" spans="1:10" x14ac:dyDescent="0.45">
      <c r="A33" s="41" t="s">
        <v>33</v>
      </c>
      <c r="B33" s="14">
        <v>601</v>
      </c>
      <c r="C33" s="15" t="s">
        <v>21</v>
      </c>
      <c r="D33" s="15" t="s">
        <v>44</v>
      </c>
      <c r="E33" s="14">
        <v>51</v>
      </c>
      <c r="F33" s="14">
        <v>1</v>
      </c>
      <c r="G33" s="16" t="s">
        <v>16</v>
      </c>
      <c r="H33" s="15" t="s">
        <v>28</v>
      </c>
      <c r="I33" s="16" t="s">
        <v>19</v>
      </c>
      <c r="J33" s="53">
        <f>J34</f>
        <v>41.56</v>
      </c>
    </row>
    <row r="34" spans="1:10" ht="54" x14ac:dyDescent="0.45">
      <c r="A34" s="54" t="s">
        <v>27</v>
      </c>
      <c r="B34" s="14">
        <v>601</v>
      </c>
      <c r="C34" s="15" t="s">
        <v>21</v>
      </c>
      <c r="D34" s="15" t="s">
        <v>44</v>
      </c>
      <c r="E34" s="14">
        <v>51</v>
      </c>
      <c r="F34" s="14">
        <v>1</v>
      </c>
      <c r="G34" s="16" t="s">
        <v>16</v>
      </c>
      <c r="H34" s="15" t="s">
        <v>28</v>
      </c>
      <c r="I34" s="16" t="s">
        <v>29</v>
      </c>
      <c r="J34" s="53">
        <v>41.56</v>
      </c>
    </row>
    <row r="35" spans="1:10" ht="36.5" x14ac:dyDescent="0.45">
      <c r="A35" s="41" t="s">
        <v>39</v>
      </c>
      <c r="B35" s="14">
        <v>601</v>
      </c>
      <c r="C35" s="15" t="s">
        <v>21</v>
      </c>
      <c r="D35" s="15" t="s">
        <v>44</v>
      </c>
      <c r="E35" s="14">
        <v>51</v>
      </c>
      <c r="F35" s="14">
        <v>1</v>
      </c>
      <c r="G35" s="16" t="s">
        <v>16</v>
      </c>
      <c r="H35" s="15" t="s">
        <v>30</v>
      </c>
      <c r="I35" s="16" t="s">
        <v>19</v>
      </c>
      <c r="J35" s="53">
        <f>J36</f>
        <v>2075.12</v>
      </c>
    </row>
    <row r="36" spans="1:10" ht="54.5" x14ac:dyDescent="0.45">
      <c r="A36" s="41" t="s">
        <v>34</v>
      </c>
      <c r="B36" s="14">
        <v>601</v>
      </c>
      <c r="C36" s="15" t="s">
        <v>21</v>
      </c>
      <c r="D36" s="15" t="s">
        <v>44</v>
      </c>
      <c r="E36" s="14">
        <v>51</v>
      </c>
      <c r="F36" s="14">
        <v>1</v>
      </c>
      <c r="G36" s="16" t="s">
        <v>16</v>
      </c>
      <c r="H36" s="15" t="s">
        <v>30</v>
      </c>
      <c r="I36" s="16" t="s">
        <v>29</v>
      </c>
      <c r="J36" s="53">
        <v>2075.12</v>
      </c>
    </row>
    <row r="37" spans="1:10" ht="54.5" x14ac:dyDescent="0.45">
      <c r="A37" s="41" t="s">
        <v>46</v>
      </c>
      <c r="B37" s="14">
        <v>601</v>
      </c>
      <c r="C37" s="15" t="s">
        <v>21</v>
      </c>
      <c r="D37" s="16" t="s">
        <v>54</v>
      </c>
      <c r="E37" s="19" t="s">
        <v>16</v>
      </c>
      <c r="F37" s="16" t="s">
        <v>17</v>
      </c>
      <c r="G37" s="16" t="s">
        <v>16</v>
      </c>
      <c r="H37" s="15" t="s">
        <v>18</v>
      </c>
      <c r="I37" s="16" t="s">
        <v>19</v>
      </c>
      <c r="J37" s="53">
        <f>J38+J65+J55+J49</f>
        <v>79900.570000000007</v>
      </c>
    </row>
    <row r="38" spans="1:10" x14ac:dyDescent="0.45">
      <c r="A38" s="41" t="s">
        <v>48</v>
      </c>
      <c r="B38" s="14">
        <v>601</v>
      </c>
      <c r="C38" s="15" t="s">
        <v>21</v>
      </c>
      <c r="D38" s="16" t="s">
        <v>54</v>
      </c>
      <c r="E38" s="16" t="s">
        <v>45</v>
      </c>
      <c r="F38" s="16" t="s">
        <v>17</v>
      </c>
      <c r="G38" s="16" t="s">
        <v>16</v>
      </c>
      <c r="H38" s="15" t="s">
        <v>18</v>
      </c>
      <c r="I38" s="16" t="s">
        <v>19</v>
      </c>
      <c r="J38" s="53">
        <f>J39</f>
        <v>72566.290000000008</v>
      </c>
    </row>
    <row r="39" spans="1:10" ht="36.5" x14ac:dyDescent="0.45">
      <c r="A39" s="41" t="s">
        <v>49</v>
      </c>
      <c r="B39" s="14">
        <v>601</v>
      </c>
      <c r="C39" s="15" t="s">
        <v>21</v>
      </c>
      <c r="D39" s="16" t="s">
        <v>54</v>
      </c>
      <c r="E39" s="14">
        <v>51</v>
      </c>
      <c r="F39" s="14">
        <v>2</v>
      </c>
      <c r="G39" s="16" t="s">
        <v>16</v>
      </c>
      <c r="H39" s="15" t="s">
        <v>18</v>
      </c>
      <c r="I39" s="16" t="s">
        <v>19</v>
      </c>
      <c r="J39" s="53">
        <f>J40+J44+J46</f>
        <v>72566.290000000008</v>
      </c>
    </row>
    <row r="40" spans="1:10" x14ac:dyDescent="0.45">
      <c r="A40" s="41" t="s">
        <v>33</v>
      </c>
      <c r="B40" s="14">
        <v>601</v>
      </c>
      <c r="C40" s="15" t="s">
        <v>21</v>
      </c>
      <c r="D40" s="16" t="s">
        <v>54</v>
      </c>
      <c r="E40" s="14">
        <v>51</v>
      </c>
      <c r="F40" s="14">
        <v>2</v>
      </c>
      <c r="G40" s="16" t="s">
        <v>16</v>
      </c>
      <c r="H40" s="15" t="s">
        <v>28</v>
      </c>
      <c r="I40" s="16" t="s">
        <v>19</v>
      </c>
      <c r="J40" s="53">
        <f>J41+J42+J43</f>
        <v>7203.33</v>
      </c>
    </row>
    <row r="41" spans="1:10" ht="54.5" x14ac:dyDescent="0.45">
      <c r="A41" s="41" t="s">
        <v>34</v>
      </c>
      <c r="B41" s="14">
        <v>601</v>
      </c>
      <c r="C41" s="15" t="s">
        <v>21</v>
      </c>
      <c r="D41" s="16" t="s">
        <v>54</v>
      </c>
      <c r="E41" s="14">
        <v>51</v>
      </c>
      <c r="F41" s="14">
        <v>2</v>
      </c>
      <c r="G41" s="16" t="s">
        <v>16</v>
      </c>
      <c r="H41" s="15" t="s">
        <v>28</v>
      </c>
      <c r="I41" s="16" t="s">
        <v>29</v>
      </c>
      <c r="J41" s="53">
        <v>1579.72</v>
      </c>
    </row>
    <row r="42" spans="1:10" x14ac:dyDescent="0.45">
      <c r="A42" s="41" t="s">
        <v>35</v>
      </c>
      <c r="B42" s="14">
        <v>601</v>
      </c>
      <c r="C42" s="15" t="s">
        <v>21</v>
      </c>
      <c r="D42" s="16" t="s">
        <v>54</v>
      </c>
      <c r="E42" s="14">
        <v>51</v>
      </c>
      <c r="F42" s="14">
        <v>2</v>
      </c>
      <c r="G42" s="16" t="s">
        <v>16</v>
      </c>
      <c r="H42" s="15" t="s">
        <v>28</v>
      </c>
      <c r="I42" s="16" t="s">
        <v>36</v>
      </c>
      <c r="J42" s="53">
        <v>5578.96</v>
      </c>
    </row>
    <row r="43" spans="1:10" x14ac:dyDescent="0.45">
      <c r="A43" s="41" t="s">
        <v>37</v>
      </c>
      <c r="B43" s="14">
        <v>601</v>
      </c>
      <c r="C43" s="15" t="s">
        <v>21</v>
      </c>
      <c r="D43" s="16" t="s">
        <v>54</v>
      </c>
      <c r="E43" s="14">
        <v>51</v>
      </c>
      <c r="F43" s="14">
        <v>2</v>
      </c>
      <c r="G43" s="16" t="s">
        <v>16</v>
      </c>
      <c r="H43" s="15" t="s">
        <v>28</v>
      </c>
      <c r="I43" s="16" t="s">
        <v>38</v>
      </c>
      <c r="J43" s="53">
        <v>44.65</v>
      </c>
    </row>
    <row r="44" spans="1:10" ht="36.5" x14ac:dyDescent="0.45">
      <c r="A44" s="41" t="s">
        <v>39</v>
      </c>
      <c r="B44" s="14">
        <v>601</v>
      </c>
      <c r="C44" s="15" t="s">
        <v>21</v>
      </c>
      <c r="D44" s="16" t="s">
        <v>54</v>
      </c>
      <c r="E44" s="14">
        <v>51</v>
      </c>
      <c r="F44" s="14">
        <v>2</v>
      </c>
      <c r="G44" s="16" t="s">
        <v>16</v>
      </c>
      <c r="H44" s="15" t="s">
        <v>30</v>
      </c>
      <c r="I44" s="16" t="s">
        <v>19</v>
      </c>
      <c r="J44" s="53">
        <f>J45</f>
        <v>64721.8</v>
      </c>
    </row>
    <row r="45" spans="1:10" ht="54.5" x14ac:dyDescent="0.45">
      <c r="A45" s="41" t="s">
        <v>34</v>
      </c>
      <c r="B45" s="14">
        <v>601</v>
      </c>
      <c r="C45" s="15" t="s">
        <v>21</v>
      </c>
      <c r="D45" s="16" t="s">
        <v>54</v>
      </c>
      <c r="E45" s="14">
        <v>51</v>
      </c>
      <c r="F45" s="14">
        <v>2</v>
      </c>
      <c r="G45" s="16" t="s">
        <v>16</v>
      </c>
      <c r="H45" s="15" t="s">
        <v>30</v>
      </c>
      <c r="I45" s="16" t="s">
        <v>29</v>
      </c>
      <c r="J45" s="53">
        <v>64721.8</v>
      </c>
    </row>
    <row r="46" spans="1:10" ht="36.5" x14ac:dyDescent="0.45">
      <c r="A46" s="41" t="s">
        <v>50</v>
      </c>
      <c r="B46" s="14">
        <v>601</v>
      </c>
      <c r="C46" s="15" t="s">
        <v>21</v>
      </c>
      <c r="D46" s="16" t="s">
        <v>54</v>
      </c>
      <c r="E46" s="16" t="s">
        <v>45</v>
      </c>
      <c r="F46" s="14">
        <v>2</v>
      </c>
      <c r="G46" s="16" t="s">
        <v>16</v>
      </c>
      <c r="H46" s="15" t="s">
        <v>51</v>
      </c>
      <c r="I46" s="16" t="s">
        <v>19</v>
      </c>
      <c r="J46" s="53">
        <f>J47+J48</f>
        <v>641.16</v>
      </c>
    </row>
    <row r="47" spans="1:10" ht="54.5" x14ac:dyDescent="0.45">
      <c r="A47" s="41" t="s">
        <v>34</v>
      </c>
      <c r="B47" s="14">
        <v>601</v>
      </c>
      <c r="C47" s="15" t="s">
        <v>21</v>
      </c>
      <c r="D47" s="16" t="s">
        <v>54</v>
      </c>
      <c r="E47" s="16" t="s">
        <v>45</v>
      </c>
      <c r="F47" s="14">
        <v>2</v>
      </c>
      <c r="G47" s="16" t="s">
        <v>16</v>
      </c>
      <c r="H47" s="15" t="s">
        <v>51</v>
      </c>
      <c r="I47" s="16" t="s">
        <v>29</v>
      </c>
      <c r="J47" s="53">
        <v>626.16</v>
      </c>
    </row>
    <row r="48" spans="1:10" x14ac:dyDescent="0.45">
      <c r="A48" s="41" t="s">
        <v>35</v>
      </c>
      <c r="B48" s="14">
        <v>601</v>
      </c>
      <c r="C48" s="15" t="s">
        <v>21</v>
      </c>
      <c r="D48" s="16" t="s">
        <v>54</v>
      </c>
      <c r="E48" s="16" t="s">
        <v>45</v>
      </c>
      <c r="F48" s="14">
        <v>2</v>
      </c>
      <c r="G48" s="16" t="s">
        <v>16</v>
      </c>
      <c r="H48" s="15" t="s">
        <v>51</v>
      </c>
      <c r="I48" s="16" t="s">
        <v>36</v>
      </c>
      <c r="J48" s="53">
        <v>15</v>
      </c>
    </row>
    <row r="49" spans="1:10" ht="54.5" x14ac:dyDescent="0.45">
      <c r="A49" s="41" t="s">
        <v>289</v>
      </c>
      <c r="B49" s="14">
        <v>601</v>
      </c>
      <c r="C49" s="15" t="s">
        <v>21</v>
      </c>
      <c r="D49" s="16" t="s">
        <v>54</v>
      </c>
      <c r="E49" s="14">
        <v>11</v>
      </c>
      <c r="F49" s="14">
        <v>0</v>
      </c>
      <c r="G49" s="16" t="s">
        <v>16</v>
      </c>
      <c r="H49" s="15" t="s">
        <v>18</v>
      </c>
      <c r="I49" s="16" t="s">
        <v>19</v>
      </c>
      <c r="J49" s="53">
        <f>J50</f>
        <v>1903.6899999999998</v>
      </c>
    </row>
    <row r="50" spans="1:10" ht="37" x14ac:dyDescent="0.45">
      <c r="A50" s="41" t="s">
        <v>364</v>
      </c>
      <c r="B50" s="14">
        <v>601</v>
      </c>
      <c r="C50" s="15" t="s">
        <v>21</v>
      </c>
      <c r="D50" s="16" t="s">
        <v>54</v>
      </c>
      <c r="E50" s="19" t="s">
        <v>96</v>
      </c>
      <c r="F50" s="16" t="s">
        <v>17</v>
      </c>
      <c r="G50" s="16" t="s">
        <v>44</v>
      </c>
      <c r="H50" s="15" t="s">
        <v>18</v>
      </c>
      <c r="I50" s="16" t="s">
        <v>19</v>
      </c>
      <c r="J50" s="56">
        <f>J51+J53</f>
        <v>1903.6899999999998</v>
      </c>
    </row>
    <row r="51" spans="1:10" x14ac:dyDescent="0.45">
      <c r="A51" s="41" t="s">
        <v>33</v>
      </c>
      <c r="B51" s="14">
        <v>601</v>
      </c>
      <c r="C51" s="15" t="s">
        <v>21</v>
      </c>
      <c r="D51" s="16" t="s">
        <v>54</v>
      </c>
      <c r="E51" s="19" t="s">
        <v>96</v>
      </c>
      <c r="F51" s="16" t="s">
        <v>17</v>
      </c>
      <c r="G51" s="16" t="s">
        <v>44</v>
      </c>
      <c r="H51" s="15" t="s">
        <v>28</v>
      </c>
      <c r="I51" s="16" t="s">
        <v>19</v>
      </c>
      <c r="J51" s="53">
        <f>J52</f>
        <v>49.86</v>
      </c>
    </row>
    <row r="52" spans="1:10" ht="54.5" x14ac:dyDescent="0.45">
      <c r="A52" s="41" t="s">
        <v>34</v>
      </c>
      <c r="B52" s="14">
        <v>601</v>
      </c>
      <c r="C52" s="15" t="s">
        <v>21</v>
      </c>
      <c r="D52" s="16" t="s">
        <v>54</v>
      </c>
      <c r="E52" s="19" t="s">
        <v>96</v>
      </c>
      <c r="F52" s="16" t="s">
        <v>17</v>
      </c>
      <c r="G52" s="16" t="s">
        <v>44</v>
      </c>
      <c r="H52" s="15" t="s">
        <v>28</v>
      </c>
      <c r="I52" s="16" t="s">
        <v>29</v>
      </c>
      <c r="J52" s="53">
        <v>49.86</v>
      </c>
    </row>
    <row r="53" spans="1:10" ht="36.5" x14ac:dyDescent="0.45">
      <c r="A53" s="41" t="s">
        <v>39</v>
      </c>
      <c r="B53" s="14">
        <v>601</v>
      </c>
      <c r="C53" s="15" t="s">
        <v>21</v>
      </c>
      <c r="D53" s="16" t="s">
        <v>54</v>
      </c>
      <c r="E53" s="19" t="s">
        <v>96</v>
      </c>
      <c r="F53" s="16" t="s">
        <v>17</v>
      </c>
      <c r="G53" s="16" t="s">
        <v>44</v>
      </c>
      <c r="H53" s="15" t="s">
        <v>30</v>
      </c>
      <c r="I53" s="16" t="s">
        <v>19</v>
      </c>
      <c r="J53" s="53">
        <f>J54</f>
        <v>1853.83</v>
      </c>
    </row>
    <row r="54" spans="1:10" ht="54.5" x14ac:dyDescent="0.45">
      <c r="A54" s="41" t="s">
        <v>34</v>
      </c>
      <c r="B54" s="14">
        <v>601</v>
      </c>
      <c r="C54" s="15" t="s">
        <v>21</v>
      </c>
      <c r="D54" s="16" t="s">
        <v>54</v>
      </c>
      <c r="E54" s="19" t="s">
        <v>96</v>
      </c>
      <c r="F54" s="16" t="s">
        <v>17</v>
      </c>
      <c r="G54" s="16" t="s">
        <v>44</v>
      </c>
      <c r="H54" s="15" t="s">
        <v>30</v>
      </c>
      <c r="I54" s="16" t="s">
        <v>29</v>
      </c>
      <c r="J54" s="53">
        <v>1853.83</v>
      </c>
    </row>
    <row r="55" spans="1:10" ht="54.5" x14ac:dyDescent="0.45">
      <c r="A55" s="41" t="s">
        <v>270</v>
      </c>
      <c r="B55" s="14">
        <v>601</v>
      </c>
      <c r="C55" s="15" t="s">
        <v>21</v>
      </c>
      <c r="D55" s="16" t="s">
        <v>54</v>
      </c>
      <c r="E55" s="14">
        <v>16</v>
      </c>
      <c r="F55" s="14">
        <v>0</v>
      </c>
      <c r="G55" s="16" t="s">
        <v>16</v>
      </c>
      <c r="H55" s="15" t="s">
        <v>18</v>
      </c>
      <c r="I55" s="16" t="s">
        <v>19</v>
      </c>
      <c r="J55" s="53">
        <f>J56</f>
        <v>3013.6400000000003</v>
      </c>
    </row>
    <row r="56" spans="1:10" ht="36.5" x14ac:dyDescent="0.45">
      <c r="A56" s="41" t="s">
        <v>144</v>
      </c>
      <c r="B56" s="14">
        <v>601</v>
      </c>
      <c r="C56" s="15" t="s">
        <v>21</v>
      </c>
      <c r="D56" s="16" t="s">
        <v>54</v>
      </c>
      <c r="E56" s="14">
        <v>16</v>
      </c>
      <c r="F56" s="14">
        <v>0</v>
      </c>
      <c r="G56" s="16" t="s">
        <v>21</v>
      </c>
      <c r="H56" s="15" t="s">
        <v>18</v>
      </c>
      <c r="I56" s="16" t="s">
        <v>19</v>
      </c>
      <c r="J56" s="53">
        <f>J57+J60+J62</f>
        <v>3013.6400000000003</v>
      </c>
    </row>
    <row r="57" spans="1:10" x14ac:dyDescent="0.45">
      <c r="A57" s="41" t="s">
        <v>33</v>
      </c>
      <c r="B57" s="14">
        <v>601</v>
      </c>
      <c r="C57" s="15" t="s">
        <v>21</v>
      </c>
      <c r="D57" s="16" t="s">
        <v>54</v>
      </c>
      <c r="E57" s="14">
        <v>16</v>
      </c>
      <c r="F57" s="14">
        <v>0</v>
      </c>
      <c r="G57" s="16" t="s">
        <v>21</v>
      </c>
      <c r="H57" s="15" t="s">
        <v>28</v>
      </c>
      <c r="I57" s="16" t="s">
        <v>19</v>
      </c>
      <c r="J57" s="53">
        <f>J58+J59</f>
        <v>203.53</v>
      </c>
    </row>
    <row r="58" spans="1:10" ht="54.5" x14ac:dyDescent="0.45">
      <c r="A58" s="41" t="s">
        <v>34</v>
      </c>
      <c r="B58" s="14">
        <v>601</v>
      </c>
      <c r="C58" s="15" t="s">
        <v>21</v>
      </c>
      <c r="D58" s="16" t="s">
        <v>54</v>
      </c>
      <c r="E58" s="14">
        <v>16</v>
      </c>
      <c r="F58" s="14">
        <v>0</v>
      </c>
      <c r="G58" s="16" t="s">
        <v>21</v>
      </c>
      <c r="H58" s="15" t="s">
        <v>28</v>
      </c>
      <c r="I58" s="16" t="s">
        <v>29</v>
      </c>
      <c r="J58" s="53">
        <v>46.62</v>
      </c>
    </row>
    <row r="59" spans="1:10" x14ac:dyDescent="0.45">
      <c r="A59" s="41" t="s">
        <v>35</v>
      </c>
      <c r="B59" s="14">
        <v>601</v>
      </c>
      <c r="C59" s="15" t="s">
        <v>21</v>
      </c>
      <c r="D59" s="16" t="s">
        <v>54</v>
      </c>
      <c r="E59" s="14">
        <v>16</v>
      </c>
      <c r="F59" s="14">
        <v>0</v>
      </c>
      <c r="G59" s="16" t="s">
        <v>21</v>
      </c>
      <c r="H59" s="15" t="s">
        <v>28</v>
      </c>
      <c r="I59" s="16" t="s">
        <v>36</v>
      </c>
      <c r="J59" s="53">
        <v>156.91</v>
      </c>
    </row>
    <row r="60" spans="1:10" ht="36.5" x14ac:dyDescent="0.45">
      <c r="A60" s="41" t="s">
        <v>39</v>
      </c>
      <c r="B60" s="14">
        <v>601</v>
      </c>
      <c r="C60" s="15" t="s">
        <v>21</v>
      </c>
      <c r="D60" s="15" t="s">
        <v>54</v>
      </c>
      <c r="E60" s="14">
        <v>16</v>
      </c>
      <c r="F60" s="14">
        <v>0</v>
      </c>
      <c r="G60" s="16" t="s">
        <v>21</v>
      </c>
      <c r="H60" s="15" t="s">
        <v>30</v>
      </c>
      <c r="I60" s="16" t="s">
        <v>19</v>
      </c>
      <c r="J60" s="53">
        <f>J61</f>
        <v>1493.14</v>
      </c>
    </row>
    <row r="61" spans="1:10" ht="54.5" x14ac:dyDescent="0.45">
      <c r="A61" s="41" t="s">
        <v>34</v>
      </c>
      <c r="B61" s="14">
        <v>601</v>
      </c>
      <c r="C61" s="15" t="s">
        <v>21</v>
      </c>
      <c r="D61" s="15" t="s">
        <v>54</v>
      </c>
      <c r="E61" s="14">
        <v>16</v>
      </c>
      <c r="F61" s="14">
        <v>0</v>
      </c>
      <c r="G61" s="16" t="s">
        <v>21</v>
      </c>
      <c r="H61" s="15" t="s">
        <v>30</v>
      </c>
      <c r="I61" s="16" t="s">
        <v>29</v>
      </c>
      <c r="J61" s="53">
        <v>1493.14</v>
      </c>
    </row>
    <row r="62" spans="1:10" ht="36" x14ac:dyDescent="0.45">
      <c r="A62" s="117" t="s">
        <v>525</v>
      </c>
      <c r="B62" s="14">
        <v>601</v>
      </c>
      <c r="C62" s="15" t="s">
        <v>21</v>
      </c>
      <c r="D62" s="16" t="s">
        <v>54</v>
      </c>
      <c r="E62" s="14">
        <v>16</v>
      </c>
      <c r="F62" s="14">
        <v>0</v>
      </c>
      <c r="G62" s="16" t="s">
        <v>21</v>
      </c>
      <c r="H62" s="15" t="s">
        <v>53</v>
      </c>
      <c r="I62" s="16" t="s">
        <v>19</v>
      </c>
      <c r="J62" s="53">
        <f>J63+J64</f>
        <v>1316.97</v>
      </c>
    </row>
    <row r="63" spans="1:10" ht="54.5" x14ac:dyDescent="0.45">
      <c r="A63" s="41" t="s">
        <v>34</v>
      </c>
      <c r="B63" s="14">
        <v>601</v>
      </c>
      <c r="C63" s="15" t="s">
        <v>21</v>
      </c>
      <c r="D63" s="16" t="s">
        <v>54</v>
      </c>
      <c r="E63" s="14">
        <v>16</v>
      </c>
      <c r="F63" s="14">
        <v>0</v>
      </c>
      <c r="G63" s="16" t="s">
        <v>21</v>
      </c>
      <c r="H63" s="15" t="s">
        <v>53</v>
      </c>
      <c r="I63" s="16" t="s">
        <v>29</v>
      </c>
      <c r="J63" s="53">
        <v>1041.9000000000001</v>
      </c>
    </row>
    <row r="64" spans="1:10" x14ac:dyDescent="0.45">
      <c r="A64" s="41" t="s">
        <v>35</v>
      </c>
      <c r="B64" s="14">
        <v>601</v>
      </c>
      <c r="C64" s="15" t="s">
        <v>21</v>
      </c>
      <c r="D64" s="16" t="s">
        <v>54</v>
      </c>
      <c r="E64" s="14">
        <v>16</v>
      </c>
      <c r="F64" s="14">
        <v>0</v>
      </c>
      <c r="G64" s="16" t="s">
        <v>21</v>
      </c>
      <c r="H64" s="15" t="s">
        <v>53</v>
      </c>
      <c r="I64" s="16" t="s">
        <v>36</v>
      </c>
      <c r="J64" s="53">
        <v>275.07</v>
      </c>
    </row>
    <row r="65" spans="1:10" ht="37" x14ac:dyDescent="0.45">
      <c r="A65" s="58" t="s">
        <v>249</v>
      </c>
      <c r="B65" s="14">
        <v>601</v>
      </c>
      <c r="C65" s="15" t="s">
        <v>21</v>
      </c>
      <c r="D65" s="16" t="s">
        <v>54</v>
      </c>
      <c r="E65" s="19" t="s">
        <v>140</v>
      </c>
      <c r="F65" s="16" t="s">
        <v>17</v>
      </c>
      <c r="G65" s="16" t="s">
        <v>16</v>
      </c>
      <c r="H65" s="15" t="s">
        <v>18</v>
      </c>
      <c r="I65" s="16" t="s">
        <v>19</v>
      </c>
      <c r="J65" s="53">
        <f>J66</f>
        <v>2416.9499999999998</v>
      </c>
    </row>
    <row r="66" spans="1:10" ht="37" x14ac:dyDescent="0.45">
      <c r="A66" s="58" t="s">
        <v>181</v>
      </c>
      <c r="B66" s="14">
        <v>601</v>
      </c>
      <c r="C66" s="15" t="s">
        <v>21</v>
      </c>
      <c r="D66" s="16" t="s">
        <v>54</v>
      </c>
      <c r="E66" s="19" t="s">
        <v>140</v>
      </c>
      <c r="F66" s="16" t="s">
        <v>17</v>
      </c>
      <c r="G66" s="16" t="s">
        <v>100</v>
      </c>
      <c r="H66" s="15" t="s">
        <v>18</v>
      </c>
      <c r="I66" s="16" t="s">
        <v>19</v>
      </c>
      <c r="J66" s="53">
        <f>J67</f>
        <v>2416.9499999999998</v>
      </c>
    </row>
    <row r="67" spans="1:10" ht="36" x14ac:dyDescent="0.45">
      <c r="A67" s="57" t="s">
        <v>149</v>
      </c>
      <c r="B67" s="14">
        <v>601</v>
      </c>
      <c r="C67" s="15" t="s">
        <v>21</v>
      </c>
      <c r="D67" s="16" t="s">
        <v>54</v>
      </c>
      <c r="E67" s="19" t="s">
        <v>140</v>
      </c>
      <c r="F67" s="16" t="s">
        <v>17</v>
      </c>
      <c r="G67" s="16" t="s">
        <v>100</v>
      </c>
      <c r="H67" s="15" t="s">
        <v>135</v>
      </c>
      <c r="I67" s="16" t="s">
        <v>19</v>
      </c>
      <c r="J67" s="53">
        <f>J68+J69</f>
        <v>2416.9499999999998</v>
      </c>
    </row>
    <row r="68" spans="1:10" ht="54.5" x14ac:dyDescent="0.45">
      <c r="A68" s="41" t="s">
        <v>34</v>
      </c>
      <c r="B68" s="14">
        <v>601</v>
      </c>
      <c r="C68" s="15" t="s">
        <v>21</v>
      </c>
      <c r="D68" s="19" t="s">
        <v>54</v>
      </c>
      <c r="E68" s="19" t="s">
        <v>140</v>
      </c>
      <c r="F68" s="16" t="s">
        <v>17</v>
      </c>
      <c r="G68" s="16" t="s">
        <v>100</v>
      </c>
      <c r="H68" s="15" t="s">
        <v>135</v>
      </c>
      <c r="I68" s="16" t="s">
        <v>29</v>
      </c>
      <c r="J68" s="53">
        <v>2213.66</v>
      </c>
    </row>
    <row r="69" spans="1:10" x14ac:dyDescent="0.45">
      <c r="A69" s="41" t="s">
        <v>35</v>
      </c>
      <c r="B69" s="14">
        <v>601</v>
      </c>
      <c r="C69" s="15" t="s">
        <v>21</v>
      </c>
      <c r="D69" s="19" t="s">
        <v>54</v>
      </c>
      <c r="E69" s="19" t="s">
        <v>140</v>
      </c>
      <c r="F69" s="16" t="s">
        <v>17</v>
      </c>
      <c r="G69" s="16" t="s">
        <v>100</v>
      </c>
      <c r="H69" s="15" t="s">
        <v>135</v>
      </c>
      <c r="I69" s="16" t="s">
        <v>36</v>
      </c>
      <c r="J69" s="53">
        <v>203.29</v>
      </c>
    </row>
    <row r="70" spans="1:10" s="20" customFormat="1" x14ac:dyDescent="0.45">
      <c r="A70" s="42" t="s">
        <v>56</v>
      </c>
      <c r="B70" s="11">
        <v>601</v>
      </c>
      <c r="C70" s="18" t="s">
        <v>21</v>
      </c>
      <c r="D70" s="13" t="s">
        <v>70</v>
      </c>
      <c r="E70" s="13" t="s">
        <v>16</v>
      </c>
      <c r="F70" s="13">
        <v>0</v>
      </c>
      <c r="G70" s="13" t="s">
        <v>16</v>
      </c>
      <c r="H70" s="12" t="s">
        <v>18</v>
      </c>
      <c r="I70" s="13" t="s">
        <v>19</v>
      </c>
      <c r="J70" s="52">
        <f t="shared" ref="J70:J73" si="1">J71</f>
        <v>3.44</v>
      </c>
    </row>
    <row r="71" spans="1:10" x14ac:dyDescent="0.45">
      <c r="A71" s="41" t="s">
        <v>48</v>
      </c>
      <c r="B71" s="14">
        <v>601</v>
      </c>
      <c r="C71" s="19" t="s">
        <v>21</v>
      </c>
      <c r="D71" s="16" t="s">
        <v>70</v>
      </c>
      <c r="E71" s="16" t="s">
        <v>45</v>
      </c>
      <c r="F71" s="16" t="s">
        <v>17</v>
      </c>
      <c r="G71" s="16" t="s">
        <v>16</v>
      </c>
      <c r="H71" s="15" t="s">
        <v>18</v>
      </c>
      <c r="I71" s="16" t="s">
        <v>19</v>
      </c>
      <c r="J71" s="53">
        <f t="shared" si="1"/>
        <v>3.44</v>
      </c>
    </row>
    <row r="72" spans="1:10" x14ac:dyDescent="0.45">
      <c r="A72" s="41" t="s">
        <v>57</v>
      </c>
      <c r="B72" s="14">
        <v>601</v>
      </c>
      <c r="C72" s="19" t="s">
        <v>21</v>
      </c>
      <c r="D72" s="16" t="s">
        <v>70</v>
      </c>
      <c r="E72" s="14">
        <v>51</v>
      </c>
      <c r="F72" s="14">
        <v>3</v>
      </c>
      <c r="G72" s="16" t="s">
        <v>16</v>
      </c>
      <c r="H72" s="15" t="s">
        <v>18</v>
      </c>
      <c r="I72" s="16" t="s">
        <v>19</v>
      </c>
      <c r="J72" s="53">
        <f t="shared" si="1"/>
        <v>3.44</v>
      </c>
    </row>
    <row r="73" spans="1:10" ht="54" x14ac:dyDescent="0.45">
      <c r="A73" s="57" t="s">
        <v>155</v>
      </c>
      <c r="B73" s="14">
        <v>601</v>
      </c>
      <c r="C73" s="19" t="s">
        <v>21</v>
      </c>
      <c r="D73" s="16" t="s">
        <v>70</v>
      </c>
      <c r="E73" s="14">
        <v>51</v>
      </c>
      <c r="F73" s="14">
        <v>3</v>
      </c>
      <c r="G73" s="16" t="s">
        <v>16</v>
      </c>
      <c r="H73" s="15" t="s">
        <v>58</v>
      </c>
      <c r="I73" s="16" t="s">
        <v>19</v>
      </c>
      <c r="J73" s="53">
        <f t="shared" si="1"/>
        <v>3.44</v>
      </c>
    </row>
    <row r="74" spans="1:10" x14ac:dyDescent="0.45">
      <c r="A74" s="41" t="s">
        <v>35</v>
      </c>
      <c r="B74" s="14">
        <v>601</v>
      </c>
      <c r="C74" s="15" t="s">
        <v>21</v>
      </c>
      <c r="D74" s="16" t="s">
        <v>70</v>
      </c>
      <c r="E74" s="14">
        <v>51</v>
      </c>
      <c r="F74" s="14">
        <v>3</v>
      </c>
      <c r="G74" s="16" t="s">
        <v>16</v>
      </c>
      <c r="H74" s="15" t="s">
        <v>58</v>
      </c>
      <c r="I74" s="16" t="s">
        <v>36</v>
      </c>
      <c r="J74" s="53">
        <v>3.44</v>
      </c>
    </row>
    <row r="75" spans="1:10" s="20" customFormat="1" x14ac:dyDescent="0.45">
      <c r="A75" s="42" t="s">
        <v>40</v>
      </c>
      <c r="B75" s="11">
        <v>601</v>
      </c>
      <c r="C75" s="18" t="s">
        <v>21</v>
      </c>
      <c r="D75" s="13">
        <v>13</v>
      </c>
      <c r="E75" s="13" t="s">
        <v>16</v>
      </c>
      <c r="F75" s="13" t="s">
        <v>17</v>
      </c>
      <c r="G75" s="13" t="s">
        <v>16</v>
      </c>
      <c r="H75" s="12" t="s">
        <v>18</v>
      </c>
      <c r="I75" s="13" t="s">
        <v>19</v>
      </c>
      <c r="J75" s="53">
        <f>J76+J89+J97+J108+J154+J145+J103+J118+J93</f>
        <v>90064</v>
      </c>
    </row>
    <row r="76" spans="1:10" x14ac:dyDescent="0.45">
      <c r="A76" s="41" t="s">
        <v>48</v>
      </c>
      <c r="B76" s="14">
        <v>601</v>
      </c>
      <c r="C76" s="19" t="s">
        <v>21</v>
      </c>
      <c r="D76" s="16">
        <v>13</v>
      </c>
      <c r="E76" s="16" t="s">
        <v>45</v>
      </c>
      <c r="F76" s="16" t="s">
        <v>17</v>
      </c>
      <c r="G76" s="16" t="s">
        <v>16</v>
      </c>
      <c r="H76" s="15" t="s">
        <v>18</v>
      </c>
      <c r="I76" s="16" t="s">
        <v>19</v>
      </c>
      <c r="J76" s="53">
        <f>J77</f>
        <v>2955.6899999999996</v>
      </c>
    </row>
    <row r="77" spans="1:10" ht="36.5" x14ac:dyDescent="0.45">
      <c r="A77" s="41" t="s">
        <v>62</v>
      </c>
      <c r="B77" s="14">
        <v>601</v>
      </c>
      <c r="C77" s="19" t="s">
        <v>21</v>
      </c>
      <c r="D77" s="16">
        <v>13</v>
      </c>
      <c r="E77" s="16" t="s">
        <v>45</v>
      </c>
      <c r="F77" s="16" t="s">
        <v>11</v>
      </c>
      <c r="G77" s="16" t="s">
        <v>16</v>
      </c>
      <c r="H77" s="15" t="s">
        <v>18</v>
      </c>
      <c r="I77" s="16" t="s">
        <v>19</v>
      </c>
      <c r="J77" s="53">
        <f>J78+J81+J84+J86</f>
        <v>2955.6899999999996</v>
      </c>
    </row>
    <row r="78" spans="1:10" ht="36" x14ac:dyDescent="0.45">
      <c r="A78" s="59" t="s">
        <v>154</v>
      </c>
      <c r="B78" s="14">
        <v>601</v>
      </c>
      <c r="C78" s="19" t="s">
        <v>21</v>
      </c>
      <c r="D78" s="16">
        <v>13</v>
      </c>
      <c r="E78" s="16" t="s">
        <v>45</v>
      </c>
      <c r="F78" s="16" t="s">
        <v>11</v>
      </c>
      <c r="G78" s="16" t="s">
        <v>16</v>
      </c>
      <c r="H78" s="15" t="s">
        <v>63</v>
      </c>
      <c r="I78" s="16" t="s">
        <v>19</v>
      </c>
      <c r="J78" s="53">
        <f>J79+J80</f>
        <v>1426.37</v>
      </c>
    </row>
    <row r="79" spans="1:10" ht="54.5" x14ac:dyDescent="0.45">
      <c r="A79" s="41" t="s">
        <v>34</v>
      </c>
      <c r="B79" s="14">
        <v>601</v>
      </c>
      <c r="C79" s="15" t="s">
        <v>21</v>
      </c>
      <c r="D79" s="16">
        <v>13</v>
      </c>
      <c r="E79" s="16" t="s">
        <v>45</v>
      </c>
      <c r="F79" s="16" t="s">
        <v>11</v>
      </c>
      <c r="G79" s="16" t="s">
        <v>16</v>
      </c>
      <c r="H79" s="15" t="s">
        <v>63</v>
      </c>
      <c r="I79" s="16" t="s">
        <v>29</v>
      </c>
      <c r="J79" s="53">
        <v>1387.8</v>
      </c>
    </row>
    <row r="80" spans="1:10" x14ac:dyDescent="0.45">
      <c r="A80" s="41" t="s">
        <v>35</v>
      </c>
      <c r="B80" s="14">
        <v>601</v>
      </c>
      <c r="C80" s="15" t="s">
        <v>21</v>
      </c>
      <c r="D80" s="19">
        <v>13</v>
      </c>
      <c r="E80" s="16" t="s">
        <v>45</v>
      </c>
      <c r="F80" s="16" t="s">
        <v>11</v>
      </c>
      <c r="G80" s="16" t="s">
        <v>16</v>
      </c>
      <c r="H80" s="15" t="s">
        <v>63</v>
      </c>
      <c r="I80" s="16" t="s">
        <v>36</v>
      </c>
      <c r="J80" s="53">
        <v>38.57</v>
      </c>
    </row>
    <row r="81" spans="1:10" x14ac:dyDescent="0.45">
      <c r="A81" s="54" t="s">
        <v>65</v>
      </c>
      <c r="B81" s="14">
        <v>601</v>
      </c>
      <c r="C81" s="19" t="s">
        <v>21</v>
      </c>
      <c r="D81" s="16">
        <v>13</v>
      </c>
      <c r="E81" s="14">
        <v>51</v>
      </c>
      <c r="F81" s="14">
        <v>5</v>
      </c>
      <c r="G81" s="16" t="s">
        <v>16</v>
      </c>
      <c r="H81" s="15" t="s">
        <v>66</v>
      </c>
      <c r="I81" s="16" t="s">
        <v>19</v>
      </c>
      <c r="J81" s="53">
        <f>J82+J83</f>
        <v>316.15999999999997</v>
      </c>
    </row>
    <row r="82" spans="1:10" x14ac:dyDescent="0.45">
      <c r="A82" s="41" t="s">
        <v>35</v>
      </c>
      <c r="B82" s="14">
        <v>601</v>
      </c>
      <c r="C82" s="15" t="s">
        <v>21</v>
      </c>
      <c r="D82" s="16">
        <v>13</v>
      </c>
      <c r="E82" s="14">
        <v>51</v>
      </c>
      <c r="F82" s="14">
        <v>5</v>
      </c>
      <c r="G82" s="16" t="s">
        <v>16</v>
      </c>
      <c r="H82" s="15" t="s">
        <v>66</v>
      </c>
      <c r="I82" s="16" t="s">
        <v>36</v>
      </c>
      <c r="J82" s="53">
        <v>200</v>
      </c>
    </row>
    <row r="83" spans="1:10" x14ac:dyDescent="0.45">
      <c r="A83" s="54" t="s">
        <v>37</v>
      </c>
      <c r="B83" s="14">
        <v>601</v>
      </c>
      <c r="C83" s="15" t="s">
        <v>21</v>
      </c>
      <c r="D83" s="16">
        <v>13</v>
      </c>
      <c r="E83" s="14">
        <v>51</v>
      </c>
      <c r="F83" s="33">
        <v>5</v>
      </c>
      <c r="G83" s="16" t="s">
        <v>16</v>
      </c>
      <c r="H83" s="15" t="s">
        <v>66</v>
      </c>
      <c r="I83" s="16" t="s">
        <v>38</v>
      </c>
      <c r="J83" s="53">
        <v>116.16</v>
      </c>
    </row>
    <row r="84" spans="1:10" ht="36" x14ac:dyDescent="0.45">
      <c r="A84" s="57" t="s">
        <v>516</v>
      </c>
      <c r="B84" s="14">
        <v>601</v>
      </c>
      <c r="C84" s="19" t="s">
        <v>21</v>
      </c>
      <c r="D84" s="19">
        <v>13</v>
      </c>
      <c r="E84" s="14">
        <v>51</v>
      </c>
      <c r="F84" s="14">
        <v>5</v>
      </c>
      <c r="G84" s="16" t="s">
        <v>16</v>
      </c>
      <c r="H84" s="15" t="s">
        <v>72</v>
      </c>
      <c r="I84" s="16" t="s">
        <v>19</v>
      </c>
      <c r="J84" s="53">
        <f>J85</f>
        <v>3</v>
      </c>
    </row>
    <row r="85" spans="1:10" x14ac:dyDescent="0.45">
      <c r="A85" s="41" t="s">
        <v>35</v>
      </c>
      <c r="B85" s="14">
        <v>601</v>
      </c>
      <c r="C85" s="15" t="s">
        <v>21</v>
      </c>
      <c r="D85" s="19">
        <v>13</v>
      </c>
      <c r="E85" s="14">
        <v>51</v>
      </c>
      <c r="F85" s="14">
        <v>5</v>
      </c>
      <c r="G85" s="16" t="s">
        <v>16</v>
      </c>
      <c r="H85" s="15" t="s">
        <v>72</v>
      </c>
      <c r="I85" s="16" t="s">
        <v>36</v>
      </c>
      <c r="J85" s="53">
        <v>3</v>
      </c>
    </row>
    <row r="86" spans="1:10" ht="36" x14ac:dyDescent="0.45">
      <c r="A86" s="57" t="s">
        <v>180</v>
      </c>
      <c r="B86" s="14">
        <v>601</v>
      </c>
      <c r="C86" s="15" t="s">
        <v>21</v>
      </c>
      <c r="D86" s="16">
        <v>13</v>
      </c>
      <c r="E86" s="16" t="s">
        <v>45</v>
      </c>
      <c r="F86" s="14">
        <v>5</v>
      </c>
      <c r="G86" s="16" t="s">
        <v>16</v>
      </c>
      <c r="H86" s="15" t="s">
        <v>52</v>
      </c>
      <c r="I86" s="16" t="s">
        <v>19</v>
      </c>
      <c r="J86" s="53">
        <f>J87+J88</f>
        <v>1210.1600000000001</v>
      </c>
    </row>
    <row r="87" spans="1:10" ht="54.5" x14ac:dyDescent="0.45">
      <c r="A87" s="41" t="s">
        <v>34</v>
      </c>
      <c r="B87" s="14">
        <v>601</v>
      </c>
      <c r="C87" s="15" t="s">
        <v>21</v>
      </c>
      <c r="D87" s="16">
        <v>13</v>
      </c>
      <c r="E87" s="16" t="s">
        <v>45</v>
      </c>
      <c r="F87" s="16" t="s">
        <v>11</v>
      </c>
      <c r="G87" s="16" t="s">
        <v>16</v>
      </c>
      <c r="H87" s="15" t="s">
        <v>52</v>
      </c>
      <c r="I87" s="16" t="s">
        <v>29</v>
      </c>
      <c r="J87" s="53">
        <v>1171.51</v>
      </c>
    </row>
    <row r="88" spans="1:10" x14ac:dyDescent="0.45">
      <c r="A88" s="41" t="s">
        <v>35</v>
      </c>
      <c r="B88" s="14">
        <v>601</v>
      </c>
      <c r="C88" s="15" t="s">
        <v>21</v>
      </c>
      <c r="D88" s="16">
        <v>13</v>
      </c>
      <c r="E88" s="14">
        <v>51</v>
      </c>
      <c r="F88" s="14">
        <v>5</v>
      </c>
      <c r="G88" s="16" t="s">
        <v>16</v>
      </c>
      <c r="H88" s="15" t="s">
        <v>52</v>
      </c>
      <c r="I88" s="16" t="s">
        <v>36</v>
      </c>
      <c r="J88" s="53">
        <v>38.65</v>
      </c>
    </row>
    <row r="89" spans="1:10" ht="54.5" x14ac:dyDescent="0.45">
      <c r="A89" s="60" t="s">
        <v>421</v>
      </c>
      <c r="B89" s="11">
        <v>601</v>
      </c>
      <c r="C89" s="18" t="s">
        <v>21</v>
      </c>
      <c r="D89" s="18">
        <v>13</v>
      </c>
      <c r="E89" s="13" t="s">
        <v>21</v>
      </c>
      <c r="F89" s="13" t="s">
        <v>17</v>
      </c>
      <c r="G89" s="13" t="s">
        <v>16</v>
      </c>
      <c r="H89" s="12" t="s">
        <v>18</v>
      </c>
      <c r="I89" s="13" t="s">
        <v>19</v>
      </c>
      <c r="J89" s="52">
        <f t="shared" ref="J89:J91" si="2">J90</f>
        <v>110</v>
      </c>
    </row>
    <row r="90" spans="1:10" ht="54" x14ac:dyDescent="0.45">
      <c r="A90" s="58" t="s">
        <v>382</v>
      </c>
      <c r="B90" s="14">
        <v>601</v>
      </c>
      <c r="C90" s="19" t="s">
        <v>21</v>
      </c>
      <c r="D90" s="19">
        <v>13</v>
      </c>
      <c r="E90" s="16" t="s">
        <v>21</v>
      </c>
      <c r="F90" s="16" t="s">
        <v>17</v>
      </c>
      <c r="G90" s="16" t="s">
        <v>21</v>
      </c>
      <c r="H90" s="15" t="s">
        <v>18</v>
      </c>
      <c r="I90" s="16" t="s">
        <v>19</v>
      </c>
      <c r="J90" s="53">
        <f t="shared" si="2"/>
        <v>110</v>
      </c>
    </row>
    <row r="91" spans="1:10" ht="36.5" x14ac:dyDescent="0.45">
      <c r="A91" s="61" t="s">
        <v>383</v>
      </c>
      <c r="B91" s="14">
        <v>601</v>
      </c>
      <c r="C91" s="19" t="s">
        <v>21</v>
      </c>
      <c r="D91" s="19">
        <v>13</v>
      </c>
      <c r="E91" s="16" t="s">
        <v>21</v>
      </c>
      <c r="F91" s="16" t="s">
        <v>17</v>
      </c>
      <c r="G91" s="16" t="s">
        <v>21</v>
      </c>
      <c r="H91" s="15" t="s">
        <v>73</v>
      </c>
      <c r="I91" s="16" t="s">
        <v>19</v>
      </c>
      <c r="J91" s="53">
        <f t="shared" si="2"/>
        <v>110</v>
      </c>
    </row>
    <row r="92" spans="1:10" x14ac:dyDescent="0.45">
      <c r="A92" s="41" t="s">
        <v>35</v>
      </c>
      <c r="B92" s="14">
        <v>601</v>
      </c>
      <c r="C92" s="15" t="s">
        <v>21</v>
      </c>
      <c r="D92" s="15" t="s">
        <v>74</v>
      </c>
      <c r="E92" s="16" t="s">
        <v>21</v>
      </c>
      <c r="F92" s="16" t="s">
        <v>17</v>
      </c>
      <c r="G92" s="16" t="s">
        <v>21</v>
      </c>
      <c r="H92" s="15" t="s">
        <v>73</v>
      </c>
      <c r="I92" s="16" t="s">
        <v>36</v>
      </c>
      <c r="J92" s="53">
        <v>110</v>
      </c>
    </row>
    <row r="93" spans="1:10" ht="53.5" x14ac:dyDescent="0.45">
      <c r="A93" s="187" t="s">
        <v>384</v>
      </c>
      <c r="B93" s="11">
        <v>601</v>
      </c>
      <c r="C93" s="12" t="s">
        <v>21</v>
      </c>
      <c r="D93" s="12" t="s">
        <v>74</v>
      </c>
      <c r="E93" s="13" t="s">
        <v>44</v>
      </c>
      <c r="F93" s="13" t="s">
        <v>17</v>
      </c>
      <c r="G93" s="13" t="s">
        <v>16</v>
      </c>
      <c r="H93" s="12" t="s">
        <v>18</v>
      </c>
      <c r="I93" s="13" t="s">
        <v>19</v>
      </c>
      <c r="J93" s="52">
        <f>J94</f>
        <v>3248</v>
      </c>
    </row>
    <row r="94" spans="1:10" ht="54.5" x14ac:dyDescent="0.45">
      <c r="A94" s="145" t="s">
        <v>344</v>
      </c>
      <c r="B94" s="14">
        <v>601</v>
      </c>
      <c r="C94" s="15" t="s">
        <v>21</v>
      </c>
      <c r="D94" s="15" t="s">
        <v>74</v>
      </c>
      <c r="E94" s="16" t="s">
        <v>44</v>
      </c>
      <c r="F94" s="16" t="s">
        <v>26</v>
      </c>
      <c r="G94" s="16" t="s">
        <v>16</v>
      </c>
      <c r="H94" s="15" t="s">
        <v>18</v>
      </c>
      <c r="I94" s="16" t="s">
        <v>19</v>
      </c>
      <c r="J94" s="53">
        <f>J95</f>
        <v>3248</v>
      </c>
    </row>
    <row r="95" spans="1:10" ht="36.5" x14ac:dyDescent="0.45">
      <c r="A95" s="186" t="s">
        <v>898</v>
      </c>
      <c r="B95" s="14">
        <v>601</v>
      </c>
      <c r="C95" s="15" t="s">
        <v>21</v>
      </c>
      <c r="D95" s="15" t="s">
        <v>74</v>
      </c>
      <c r="E95" s="16" t="s">
        <v>44</v>
      </c>
      <c r="F95" s="16" t="s">
        <v>26</v>
      </c>
      <c r="G95" s="16" t="s">
        <v>16</v>
      </c>
      <c r="H95" s="15" t="s">
        <v>896</v>
      </c>
      <c r="I95" s="16" t="s">
        <v>19</v>
      </c>
      <c r="J95" s="53">
        <f>J96</f>
        <v>3248</v>
      </c>
    </row>
    <row r="96" spans="1:10" ht="36.5" x14ac:dyDescent="0.45">
      <c r="A96" s="145" t="s">
        <v>899</v>
      </c>
      <c r="B96" s="14">
        <v>601</v>
      </c>
      <c r="C96" s="15" t="s">
        <v>21</v>
      </c>
      <c r="D96" s="15" t="s">
        <v>74</v>
      </c>
      <c r="E96" s="16" t="s">
        <v>44</v>
      </c>
      <c r="F96" s="16" t="s">
        <v>26</v>
      </c>
      <c r="G96" s="16" t="s">
        <v>16</v>
      </c>
      <c r="H96" s="15" t="s">
        <v>896</v>
      </c>
      <c r="I96" s="16" t="s">
        <v>897</v>
      </c>
      <c r="J96" s="53">
        <v>3248</v>
      </c>
    </row>
    <row r="97" spans="1:10" ht="89.5" x14ac:dyDescent="0.45">
      <c r="A97" s="62" t="s">
        <v>420</v>
      </c>
      <c r="B97" s="11">
        <v>601</v>
      </c>
      <c r="C97" s="18" t="s">
        <v>21</v>
      </c>
      <c r="D97" s="13">
        <v>13</v>
      </c>
      <c r="E97" s="18" t="s">
        <v>67</v>
      </c>
      <c r="F97" s="13" t="s">
        <v>17</v>
      </c>
      <c r="G97" s="13" t="s">
        <v>16</v>
      </c>
      <c r="H97" s="12" t="s">
        <v>18</v>
      </c>
      <c r="I97" s="13" t="s">
        <v>19</v>
      </c>
      <c r="J97" s="52">
        <f>J98</f>
        <v>15868</v>
      </c>
    </row>
    <row r="98" spans="1:10" ht="37" x14ac:dyDescent="0.45">
      <c r="A98" s="54" t="s">
        <v>273</v>
      </c>
      <c r="B98" s="14">
        <v>601</v>
      </c>
      <c r="C98" s="19" t="s">
        <v>21</v>
      </c>
      <c r="D98" s="16">
        <v>13</v>
      </c>
      <c r="E98" s="19" t="s">
        <v>67</v>
      </c>
      <c r="F98" s="16" t="s">
        <v>17</v>
      </c>
      <c r="G98" s="16" t="s">
        <v>21</v>
      </c>
      <c r="H98" s="15" t="s">
        <v>18</v>
      </c>
      <c r="I98" s="16" t="s">
        <v>19</v>
      </c>
      <c r="J98" s="53">
        <f>J99</f>
        <v>15868</v>
      </c>
    </row>
    <row r="99" spans="1:10" ht="36" x14ac:dyDescent="0.45">
      <c r="A99" s="63" t="s">
        <v>68</v>
      </c>
      <c r="B99" s="14">
        <v>601</v>
      </c>
      <c r="C99" s="19" t="s">
        <v>21</v>
      </c>
      <c r="D99" s="19">
        <v>13</v>
      </c>
      <c r="E99" s="19" t="s">
        <v>67</v>
      </c>
      <c r="F99" s="16" t="s">
        <v>17</v>
      </c>
      <c r="G99" s="16" t="s">
        <v>21</v>
      </c>
      <c r="H99" s="15" t="s">
        <v>69</v>
      </c>
      <c r="I99" s="16" t="s">
        <v>19</v>
      </c>
      <c r="J99" s="53">
        <f>J100+J101+J102</f>
        <v>15868</v>
      </c>
    </row>
    <row r="100" spans="1:10" ht="54.5" x14ac:dyDescent="0.45">
      <c r="A100" s="64" t="s">
        <v>34</v>
      </c>
      <c r="B100" s="14">
        <v>601</v>
      </c>
      <c r="C100" s="15" t="s">
        <v>21</v>
      </c>
      <c r="D100" s="19">
        <v>13</v>
      </c>
      <c r="E100" s="19" t="s">
        <v>67</v>
      </c>
      <c r="F100" s="16" t="s">
        <v>17</v>
      </c>
      <c r="G100" s="16" t="s">
        <v>21</v>
      </c>
      <c r="H100" s="15" t="s">
        <v>69</v>
      </c>
      <c r="I100" s="16" t="s">
        <v>29</v>
      </c>
      <c r="J100" s="53">
        <v>13458.73</v>
      </c>
    </row>
    <row r="101" spans="1:10" x14ac:dyDescent="0.45">
      <c r="A101" s="41" t="s">
        <v>35</v>
      </c>
      <c r="B101" s="14">
        <v>601</v>
      </c>
      <c r="C101" s="15" t="s">
        <v>21</v>
      </c>
      <c r="D101" s="19">
        <v>13</v>
      </c>
      <c r="E101" s="19" t="s">
        <v>67</v>
      </c>
      <c r="F101" s="16" t="s">
        <v>17</v>
      </c>
      <c r="G101" s="16" t="s">
        <v>21</v>
      </c>
      <c r="H101" s="15" t="s">
        <v>69</v>
      </c>
      <c r="I101" s="16" t="s">
        <v>36</v>
      </c>
      <c r="J101" s="53">
        <v>2108.0700000000002</v>
      </c>
    </row>
    <row r="102" spans="1:10" x14ac:dyDescent="0.45">
      <c r="A102" s="54" t="s">
        <v>37</v>
      </c>
      <c r="B102" s="14">
        <v>601</v>
      </c>
      <c r="C102" s="15" t="s">
        <v>21</v>
      </c>
      <c r="D102" s="19">
        <v>13</v>
      </c>
      <c r="E102" s="19" t="s">
        <v>67</v>
      </c>
      <c r="F102" s="16" t="s">
        <v>17</v>
      </c>
      <c r="G102" s="16" t="s">
        <v>21</v>
      </c>
      <c r="H102" s="15" t="s">
        <v>69</v>
      </c>
      <c r="I102" s="16" t="s">
        <v>38</v>
      </c>
      <c r="J102" s="53">
        <v>301.2</v>
      </c>
    </row>
    <row r="103" spans="1:10" ht="53.5" x14ac:dyDescent="0.45">
      <c r="A103" s="42" t="s">
        <v>270</v>
      </c>
      <c r="B103" s="11">
        <v>601</v>
      </c>
      <c r="C103" s="18" t="s">
        <v>21</v>
      </c>
      <c r="D103" s="18">
        <v>13</v>
      </c>
      <c r="E103" s="18" t="s">
        <v>399</v>
      </c>
      <c r="F103" s="13" t="s">
        <v>17</v>
      </c>
      <c r="G103" s="13" t="s">
        <v>16</v>
      </c>
      <c r="H103" s="12" t="s">
        <v>18</v>
      </c>
      <c r="I103" s="13" t="s">
        <v>19</v>
      </c>
      <c r="J103" s="52">
        <f>J104</f>
        <v>349.08</v>
      </c>
    </row>
    <row r="104" spans="1:10" x14ac:dyDescent="0.45">
      <c r="A104" s="54" t="s">
        <v>400</v>
      </c>
      <c r="B104" s="14">
        <v>601</v>
      </c>
      <c r="C104" s="19" t="s">
        <v>21</v>
      </c>
      <c r="D104" s="19">
        <v>13</v>
      </c>
      <c r="E104" s="19" t="s">
        <v>399</v>
      </c>
      <c r="F104" s="16" t="s">
        <v>17</v>
      </c>
      <c r="G104" s="16" t="s">
        <v>44</v>
      </c>
      <c r="H104" s="15" t="s">
        <v>18</v>
      </c>
      <c r="I104" s="16" t="s">
        <v>19</v>
      </c>
      <c r="J104" s="53">
        <f>J105</f>
        <v>349.08</v>
      </c>
    </row>
    <row r="105" spans="1:10" ht="36" x14ac:dyDescent="0.45">
      <c r="A105" s="54" t="s">
        <v>397</v>
      </c>
      <c r="B105" s="14">
        <v>601</v>
      </c>
      <c r="C105" s="19" t="s">
        <v>21</v>
      </c>
      <c r="D105" s="19">
        <v>13</v>
      </c>
      <c r="E105" s="19" t="s">
        <v>399</v>
      </c>
      <c r="F105" s="16" t="s">
        <v>17</v>
      </c>
      <c r="G105" s="16" t="s">
        <v>44</v>
      </c>
      <c r="H105" s="15" t="s">
        <v>398</v>
      </c>
      <c r="I105" s="16" t="s">
        <v>19</v>
      </c>
      <c r="J105" s="53">
        <f>J106+J107</f>
        <v>349.08</v>
      </c>
    </row>
    <row r="106" spans="1:10" x14ac:dyDescent="0.45">
      <c r="A106" s="41" t="s">
        <v>35</v>
      </c>
      <c r="B106" s="14">
        <v>601</v>
      </c>
      <c r="C106" s="15" t="s">
        <v>21</v>
      </c>
      <c r="D106" s="19">
        <v>13</v>
      </c>
      <c r="E106" s="19" t="s">
        <v>399</v>
      </c>
      <c r="F106" s="16" t="s">
        <v>17</v>
      </c>
      <c r="G106" s="16" t="s">
        <v>44</v>
      </c>
      <c r="H106" s="15" t="s">
        <v>398</v>
      </c>
      <c r="I106" s="16" t="s">
        <v>36</v>
      </c>
      <c r="J106" s="53">
        <v>295.27</v>
      </c>
    </row>
    <row r="107" spans="1:10" x14ac:dyDescent="0.45">
      <c r="A107" s="54" t="s">
        <v>37</v>
      </c>
      <c r="B107" s="14">
        <v>601</v>
      </c>
      <c r="C107" s="15" t="s">
        <v>21</v>
      </c>
      <c r="D107" s="19">
        <v>13</v>
      </c>
      <c r="E107" s="19" t="s">
        <v>399</v>
      </c>
      <c r="F107" s="16" t="s">
        <v>17</v>
      </c>
      <c r="G107" s="16" t="s">
        <v>44</v>
      </c>
      <c r="H107" s="15" t="s">
        <v>398</v>
      </c>
      <c r="I107" s="16" t="s">
        <v>38</v>
      </c>
      <c r="J107" s="53">
        <v>53.81</v>
      </c>
    </row>
    <row r="108" spans="1:10" ht="35" x14ac:dyDescent="0.45">
      <c r="A108" s="62" t="s">
        <v>212</v>
      </c>
      <c r="B108" s="11">
        <v>601</v>
      </c>
      <c r="C108" s="18" t="s">
        <v>21</v>
      </c>
      <c r="D108" s="18">
        <v>13</v>
      </c>
      <c r="E108" s="18" t="s">
        <v>217</v>
      </c>
      <c r="F108" s="13" t="s">
        <v>17</v>
      </c>
      <c r="G108" s="13" t="s">
        <v>16</v>
      </c>
      <c r="H108" s="12" t="s">
        <v>18</v>
      </c>
      <c r="I108" s="13" t="s">
        <v>19</v>
      </c>
      <c r="J108" s="52">
        <f>J109+J114</f>
        <v>66735.19</v>
      </c>
    </row>
    <row r="109" spans="1:10" ht="36" x14ac:dyDescent="0.45">
      <c r="A109" s="65" t="s">
        <v>419</v>
      </c>
      <c r="B109" s="14">
        <v>601</v>
      </c>
      <c r="C109" s="19" t="s">
        <v>21</v>
      </c>
      <c r="D109" s="19">
        <v>13</v>
      </c>
      <c r="E109" s="19" t="s">
        <v>217</v>
      </c>
      <c r="F109" s="16" t="s">
        <v>17</v>
      </c>
      <c r="G109" s="16" t="s">
        <v>21</v>
      </c>
      <c r="H109" s="15" t="s">
        <v>18</v>
      </c>
      <c r="I109" s="16" t="s">
        <v>19</v>
      </c>
      <c r="J109" s="53">
        <f>J110</f>
        <v>42765.270000000004</v>
      </c>
    </row>
    <row r="110" spans="1:10" ht="36" x14ac:dyDescent="0.45">
      <c r="A110" s="63" t="s">
        <v>68</v>
      </c>
      <c r="B110" s="14">
        <v>601</v>
      </c>
      <c r="C110" s="19" t="s">
        <v>21</v>
      </c>
      <c r="D110" s="19">
        <v>13</v>
      </c>
      <c r="E110" s="19" t="s">
        <v>217</v>
      </c>
      <c r="F110" s="16" t="s">
        <v>17</v>
      </c>
      <c r="G110" s="16" t="s">
        <v>21</v>
      </c>
      <c r="H110" s="15" t="s">
        <v>69</v>
      </c>
      <c r="I110" s="16" t="s">
        <v>19</v>
      </c>
      <c r="J110" s="53">
        <f>J111+J112+J113</f>
        <v>42765.270000000004</v>
      </c>
    </row>
    <row r="111" spans="1:10" ht="54.5" x14ac:dyDescent="0.45">
      <c r="A111" s="64" t="s">
        <v>34</v>
      </c>
      <c r="B111" s="14">
        <v>601</v>
      </c>
      <c r="C111" s="15" t="s">
        <v>21</v>
      </c>
      <c r="D111" s="19">
        <v>13</v>
      </c>
      <c r="E111" s="19" t="s">
        <v>217</v>
      </c>
      <c r="F111" s="16" t="s">
        <v>17</v>
      </c>
      <c r="G111" s="16" t="s">
        <v>21</v>
      </c>
      <c r="H111" s="15" t="s">
        <v>69</v>
      </c>
      <c r="I111" s="16" t="s">
        <v>29</v>
      </c>
      <c r="J111" s="53">
        <v>38372.31</v>
      </c>
    </row>
    <row r="112" spans="1:10" x14ac:dyDescent="0.45">
      <c r="A112" s="41" t="s">
        <v>35</v>
      </c>
      <c r="B112" s="14">
        <v>601</v>
      </c>
      <c r="C112" s="15" t="s">
        <v>21</v>
      </c>
      <c r="D112" s="19">
        <v>13</v>
      </c>
      <c r="E112" s="19" t="s">
        <v>217</v>
      </c>
      <c r="F112" s="16" t="s">
        <v>17</v>
      </c>
      <c r="G112" s="16" t="s">
        <v>21</v>
      </c>
      <c r="H112" s="15" t="s">
        <v>69</v>
      </c>
      <c r="I112" s="16" t="s">
        <v>36</v>
      </c>
      <c r="J112" s="53">
        <v>4075.48</v>
      </c>
    </row>
    <row r="113" spans="1:10" x14ac:dyDescent="0.45">
      <c r="A113" s="54" t="s">
        <v>37</v>
      </c>
      <c r="B113" s="14">
        <v>601</v>
      </c>
      <c r="C113" s="15" t="s">
        <v>21</v>
      </c>
      <c r="D113" s="19">
        <v>13</v>
      </c>
      <c r="E113" s="19" t="s">
        <v>217</v>
      </c>
      <c r="F113" s="16" t="s">
        <v>17</v>
      </c>
      <c r="G113" s="16" t="s">
        <v>21</v>
      </c>
      <c r="H113" s="15" t="s">
        <v>69</v>
      </c>
      <c r="I113" s="16" t="s">
        <v>38</v>
      </c>
      <c r="J113" s="53">
        <v>317.48</v>
      </c>
    </row>
    <row r="114" spans="1:10" x14ac:dyDescent="0.45">
      <c r="A114" s="54" t="s">
        <v>400</v>
      </c>
      <c r="B114" s="14">
        <v>601</v>
      </c>
      <c r="C114" s="15" t="s">
        <v>21</v>
      </c>
      <c r="D114" s="19">
        <v>13</v>
      </c>
      <c r="E114" s="19" t="s">
        <v>217</v>
      </c>
      <c r="F114" s="16" t="s">
        <v>17</v>
      </c>
      <c r="G114" s="16" t="s">
        <v>44</v>
      </c>
      <c r="H114" s="15" t="s">
        <v>18</v>
      </c>
      <c r="I114" s="16" t="s">
        <v>19</v>
      </c>
      <c r="J114" s="53">
        <f>J115</f>
        <v>23969.919999999998</v>
      </c>
    </row>
    <row r="115" spans="1:10" ht="36" x14ac:dyDescent="0.45">
      <c r="A115" s="54" t="s">
        <v>397</v>
      </c>
      <c r="B115" s="14">
        <v>601</v>
      </c>
      <c r="C115" s="15" t="s">
        <v>21</v>
      </c>
      <c r="D115" s="19">
        <v>13</v>
      </c>
      <c r="E115" s="19" t="s">
        <v>217</v>
      </c>
      <c r="F115" s="16" t="s">
        <v>17</v>
      </c>
      <c r="G115" s="16" t="s">
        <v>44</v>
      </c>
      <c r="H115" s="15" t="s">
        <v>398</v>
      </c>
      <c r="I115" s="16" t="s">
        <v>19</v>
      </c>
      <c r="J115" s="53">
        <f>J116+J117</f>
        <v>23969.919999999998</v>
      </c>
    </row>
    <row r="116" spans="1:10" x14ac:dyDescent="0.45">
      <c r="A116" s="41" t="s">
        <v>35</v>
      </c>
      <c r="B116" s="14">
        <v>601</v>
      </c>
      <c r="C116" s="15" t="s">
        <v>21</v>
      </c>
      <c r="D116" s="19">
        <v>13</v>
      </c>
      <c r="E116" s="19" t="s">
        <v>217</v>
      </c>
      <c r="F116" s="16" t="s">
        <v>17</v>
      </c>
      <c r="G116" s="16" t="s">
        <v>44</v>
      </c>
      <c r="H116" s="15" t="s">
        <v>398</v>
      </c>
      <c r="I116" s="16" t="s">
        <v>36</v>
      </c>
      <c r="J116" s="53">
        <v>23688.25</v>
      </c>
    </row>
    <row r="117" spans="1:10" x14ac:dyDescent="0.45">
      <c r="A117" s="54" t="s">
        <v>37</v>
      </c>
      <c r="B117" s="14">
        <v>601</v>
      </c>
      <c r="C117" s="15" t="s">
        <v>21</v>
      </c>
      <c r="D117" s="19">
        <v>13</v>
      </c>
      <c r="E117" s="16" t="s">
        <v>217</v>
      </c>
      <c r="F117" s="16" t="s">
        <v>17</v>
      </c>
      <c r="G117" s="16" t="s">
        <v>44</v>
      </c>
      <c r="H117" s="15" t="s">
        <v>398</v>
      </c>
      <c r="I117" s="16" t="s">
        <v>38</v>
      </c>
      <c r="J117" s="53">
        <v>281.67</v>
      </c>
    </row>
    <row r="118" spans="1:10" ht="53.5" x14ac:dyDescent="0.45">
      <c r="A118" s="66" t="s">
        <v>324</v>
      </c>
      <c r="B118" s="13" t="s">
        <v>211</v>
      </c>
      <c r="C118" s="12" t="s">
        <v>21</v>
      </c>
      <c r="D118" s="18">
        <v>13</v>
      </c>
      <c r="E118" s="13" t="s">
        <v>256</v>
      </c>
      <c r="F118" s="13" t="s">
        <v>17</v>
      </c>
      <c r="G118" s="13" t="s">
        <v>16</v>
      </c>
      <c r="H118" s="12" t="s">
        <v>18</v>
      </c>
      <c r="I118" s="13" t="s">
        <v>19</v>
      </c>
      <c r="J118" s="52">
        <f>J119+J138</f>
        <v>160</v>
      </c>
    </row>
    <row r="119" spans="1:10" ht="54.5" x14ac:dyDescent="0.45">
      <c r="A119" s="64" t="s">
        <v>490</v>
      </c>
      <c r="B119" s="16" t="s">
        <v>211</v>
      </c>
      <c r="C119" s="15" t="s">
        <v>21</v>
      </c>
      <c r="D119" s="19">
        <v>13</v>
      </c>
      <c r="E119" s="16" t="s">
        <v>256</v>
      </c>
      <c r="F119" s="16" t="s">
        <v>26</v>
      </c>
      <c r="G119" s="16" t="s">
        <v>16</v>
      </c>
      <c r="H119" s="15" t="s">
        <v>18</v>
      </c>
      <c r="I119" s="16" t="s">
        <v>19</v>
      </c>
      <c r="J119" s="53">
        <f>J120+J123+J126+J129+J132+J135</f>
        <v>60</v>
      </c>
    </row>
    <row r="120" spans="1:10" ht="36.5" x14ac:dyDescent="0.45">
      <c r="A120" s="64" t="s">
        <v>491</v>
      </c>
      <c r="B120" s="16" t="s">
        <v>211</v>
      </c>
      <c r="C120" s="15" t="s">
        <v>21</v>
      </c>
      <c r="D120" s="19">
        <v>13</v>
      </c>
      <c r="E120" s="16" t="s">
        <v>256</v>
      </c>
      <c r="F120" s="16" t="s">
        <v>26</v>
      </c>
      <c r="G120" s="16" t="s">
        <v>21</v>
      </c>
      <c r="H120" s="15" t="s">
        <v>18</v>
      </c>
      <c r="I120" s="16" t="s">
        <v>19</v>
      </c>
      <c r="J120" s="53">
        <f>J121</f>
        <v>15</v>
      </c>
    </row>
    <row r="121" spans="1:10" ht="36.5" x14ac:dyDescent="0.45">
      <c r="A121" s="64" t="s">
        <v>495</v>
      </c>
      <c r="B121" s="16" t="s">
        <v>211</v>
      </c>
      <c r="C121" s="15" t="s">
        <v>21</v>
      </c>
      <c r="D121" s="19">
        <v>13</v>
      </c>
      <c r="E121" s="16" t="s">
        <v>256</v>
      </c>
      <c r="F121" s="16" t="s">
        <v>26</v>
      </c>
      <c r="G121" s="16" t="s">
        <v>21</v>
      </c>
      <c r="H121" s="15" t="s">
        <v>492</v>
      </c>
      <c r="I121" s="16" t="s">
        <v>19</v>
      </c>
      <c r="J121" s="53">
        <f>J122</f>
        <v>15</v>
      </c>
    </row>
    <row r="122" spans="1:10" x14ac:dyDescent="0.45">
      <c r="A122" s="41" t="s">
        <v>35</v>
      </c>
      <c r="B122" s="16" t="s">
        <v>211</v>
      </c>
      <c r="C122" s="15" t="s">
        <v>21</v>
      </c>
      <c r="D122" s="19">
        <v>13</v>
      </c>
      <c r="E122" s="16" t="s">
        <v>256</v>
      </c>
      <c r="F122" s="16" t="s">
        <v>26</v>
      </c>
      <c r="G122" s="16" t="s">
        <v>21</v>
      </c>
      <c r="H122" s="15" t="s">
        <v>492</v>
      </c>
      <c r="I122" s="16" t="s">
        <v>36</v>
      </c>
      <c r="J122" s="53">
        <v>15</v>
      </c>
    </row>
    <row r="123" spans="1:10" ht="24.65" customHeight="1" x14ac:dyDescent="0.45">
      <c r="A123" s="64" t="s">
        <v>498</v>
      </c>
      <c r="B123" s="16" t="s">
        <v>211</v>
      </c>
      <c r="C123" s="15" t="s">
        <v>21</v>
      </c>
      <c r="D123" s="19">
        <v>13</v>
      </c>
      <c r="E123" s="16" t="s">
        <v>256</v>
      </c>
      <c r="F123" s="16" t="s">
        <v>26</v>
      </c>
      <c r="G123" s="16" t="s">
        <v>44</v>
      </c>
      <c r="H123" s="15" t="s">
        <v>18</v>
      </c>
      <c r="I123" s="16" t="s">
        <v>19</v>
      </c>
      <c r="J123" s="53">
        <f>J124</f>
        <v>25</v>
      </c>
    </row>
    <row r="124" spans="1:10" ht="24.65" customHeight="1" x14ac:dyDescent="0.45">
      <c r="A124" s="64" t="s">
        <v>496</v>
      </c>
      <c r="B124" s="16" t="s">
        <v>211</v>
      </c>
      <c r="C124" s="15" t="s">
        <v>21</v>
      </c>
      <c r="D124" s="19">
        <v>13</v>
      </c>
      <c r="E124" s="16" t="s">
        <v>256</v>
      </c>
      <c r="F124" s="16" t="s">
        <v>26</v>
      </c>
      <c r="G124" s="16" t="s">
        <v>44</v>
      </c>
      <c r="H124" s="15" t="s">
        <v>493</v>
      </c>
      <c r="I124" s="16" t="s">
        <v>19</v>
      </c>
      <c r="J124" s="53">
        <f>J125</f>
        <v>25</v>
      </c>
    </row>
    <row r="125" spans="1:10" x14ac:dyDescent="0.45">
      <c r="A125" s="41" t="s">
        <v>35</v>
      </c>
      <c r="B125" s="16" t="s">
        <v>211</v>
      </c>
      <c r="C125" s="15" t="s">
        <v>21</v>
      </c>
      <c r="D125" s="19">
        <v>13</v>
      </c>
      <c r="E125" s="16" t="s">
        <v>256</v>
      </c>
      <c r="F125" s="16" t="s">
        <v>26</v>
      </c>
      <c r="G125" s="16" t="s">
        <v>44</v>
      </c>
      <c r="H125" s="15" t="s">
        <v>493</v>
      </c>
      <c r="I125" s="16" t="s">
        <v>36</v>
      </c>
      <c r="J125" s="53">
        <v>25</v>
      </c>
    </row>
    <row r="126" spans="1:10" x14ac:dyDescent="0.45">
      <c r="A126" s="64" t="s">
        <v>497</v>
      </c>
      <c r="B126" s="16" t="s">
        <v>211</v>
      </c>
      <c r="C126" s="15" t="s">
        <v>21</v>
      </c>
      <c r="D126" s="19">
        <v>13</v>
      </c>
      <c r="E126" s="16" t="s">
        <v>256</v>
      </c>
      <c r="F126" s="16" t="s">
        <v>26</v>
      </c>
      <c r="G126" s="16" t="s">
        <v>24</v>
      </c>
      <c r="H126" s="15" t="s">
        <v>18</v>
      </c>
      <c r="I126" s="16" t="s">
        <v>19</v>
      </c>
      <c r="J126" s="53">
        <f>J127</f>
        <v>5</v>
      </c>
    </row>
    <row r="127" spans="1:10" x14ac:dyDescent="0.45">
      <c r="A127" s="41" t="s">
        <v>499</v>
      </c>
      <c r="B127" s="16" t="s">
        <v>211</v>
      </c>
      <c r="C127" s="15" t="s">
        <v>21</v>
      </c>
      <c r="D127" s="19">
        <v>13</v>
      </c>
      <c r="E127" s="16" t="s">
        <v>256</v>
      </c>
      <c r="F127" s="16" t="s">
        <v>26</v>
      </c>
      <c r="G127" s="16" t="s">
        <v>24</v>
      </c>
      <c r="H127" s="15" t="s">
        <v>494</v>
      </c>
      <c r="I127" s="16" t="s">
        <v>19</v>
      </c>
      <c r="J127" s="53">
        <f>J128</f>
        <v>5</v>
      </c>
    </row>
    <row r="128" spans="1:10" x14ac:dyDescent="0.45">
      <c r="A128" s="41" t="s">
        <v>35</v>
      </c>
      <c r="B128" s="16" t="s">
        <v>211</v>
      </c>
      <c r="C128" s="15" t="s">
        <v>21</v>
      </c>
      <c r="D128" s="19">
        <v>13</v>
      </c>
      <c r="E128" s="16" t="s">
        <v>256</v>
      </c>
      <c r="F128" s="16" t="s">
        <v>26</v>
      </c>
      <c r="G128" s="16" t="s">
        <v>24</v>
      </c>
      <c r="H128" s="15" t="s">
        <v>494</v>
      </c>
      <c r="I128" s="16" t="s">
        <v>36</v>
      </c>
      <c r="J128" s="53">
        <v>5</v>
      </c>
    </row>
    <row r="129" spans="1:10" x14ac:dyDescent="0.45">
      <c r="A129" s="41" t="s">
        <v>501</v>
      </c>
      <c r="B129" s="16" t="s">
        <v>211</v>
      </c>
      <c r="C129" s="15" t="s">
        <v>21</v>
      </c>
      <c r="D129" s="19">
        <v>13</v>
      </c>
      <c r="E129" s="16" t="s">
        <v>256</v>
      </c>
      <c r="F129" s="16" t="s">
        <v>26</v>
      </c>
      <c r="G129" s="16" t="s">
        <v>54</v>
      </c>
      <c r="H129" s="15" t="s">
        <v>18</v>
      </c>
      <c r="I129" s="16" t="s">
        <v>19</v>
      </c>
      <c r="J129" s="53">
        <f>J130</f>
        <v>10</v>
      </c>
    </row>
    <row r="130" spans="1:10" x14ac:dyDescent="0.45">
      <c r="A130" s="41" t="s">
        <v>500</v>
      </c>
      <c r="B130" s="16" t="s">
        <v>211</v>
      </c>
      <c r="C130" s="15" t="s">
        <v>21</v>
      </c>
      <c r="D130" s="19">
        <v>13</v>
      </c>
      <c r="E130" s="16" t="s">
        <v>256</v>
      </c>
      <c r="F130" s="16" t="s">
        <v>26</v>
      </c>
      <c r="G130" s="16" t="s">
        <v>54</v>
      </c>
      <c r="H130" s="15" t="s">
        <v>502</v>
      </c>
      <c r="I130" s="16" t="s">
        <v>19</v>
      </c>
      <c r="J130" s="53">
        <f>J131</f>
        <v>10</v>
      </c>
    </row>
    <row r="131" spans="1:10" x14ac:dyDescent="0.45">
      <c r="A131" s="41" t="s">
        <v>35</v>
      </c>
      <c r="B131" s="16" t="s">
        <v>211</v>
      </c>
      <c r="C131" s="15" t="s">
        <v>21</v>
      </c>
      <c r="D131" s="19">
        <v>13</v>
      </c>
      <c r="E131" s="16" t="s">
        <v>256</v>
      </c>
      <c r="F131" s="16" t="s">
        <v>26</v>
      </c>
      <c r="G131" s="16" t="s">
        <v>54</v>
      </c>
      <c r="H131" s="15" t="s">
        <v>502</v>
      </c>
      <c r="I131" s="16" t="s">
        <v>36</v>
      </c>
      <c r="J131" s="53">
        <v>10</v>
      </c>
    </row>
    <row r="132" spans="1:10" ht="36.5" x14ac:dyDescent="0.45">
      <c r="A132" s="64" t="s">
        <v>504</v>
      </c>
      <c r="B132" s="16" t="s">
        <v>211</v>
      </c>
      <c r="C132" s="15" t="s">
        <v>21</v>
      </c>
      <c r="D132" s="19">
        <v>13</v>
      </c>
      <c r="E132" s="16" t="s">
        <v>256</v>
      </c>
      <c r="F132" s="16" t="s">
        <v>26</v>
      </c>
      <c r="G132" s="16" t="s">
        <v>70</v>
      </c>
      <c r="H132" s="15" t="s">
        <v>18</v>
      </c>
      <c r="I132" s="16" t="s">
        <v>19</v>
      </c>
      <c r="J132" s="53">
        <f>J133</f>
        <v>0</v>
      </c>
    </row>
    <row r="133" spans="1:10" ht="36.5" x14ac:dyDescent="0.45">
      <c r="A133" s="64" t="s">
        <v>505</v>
      </c>
      <c r="B133" s="16" t="s">
        <v>211</v>
      </c>
      <c r="C133" s="15" t="s">
        <v>21</v>
      </c>
      <c r="D133" s="19">
        <v>13</v>
      </c>
      <c r="E133" s="16" t="s">
        <v>256</v>
      </c>
      <c r="F133" s="16" t="s">
        <v>26</v>
      </c>
      <c r="G133" s="16" t="s">
        <v>70</v>
      </c>
      <c r="H133" s="15" t="s">
        <v>503</v>
      </c>
      <c r="I133" s="16" t="s">
        <v>19</v>
      </c>
      <c r="J133" s="53">
        <f>J134</f>
        <v>0</v>
      </c>
    </row>
    <row r="134" spans="1:10" x14ac:dyDescent="0.45">
      <c r="A134" s="41" t="s">
        <v>35</v>
      </c>
      <c r="B134" s="16" t="s">
        <v>211</v>
      </c>
      <c r="C134" s="15" t="s">
        <v>21</v>
      </c>
      <c r="D134" s="19">
        <v>13</v>
      </c>
      <c r="E134" s="16" t="s">
        <v>256</v>
      </c>
      <c r="F134" s="16" t="s">
        <v>26</v>
      </c>
      <c r="G134" s="16" t="s">
        <v>70</v>
      </c>
      <c r="H134" s="15" t="s">
        <v>503</v>
      </c>
      <c r="I134" s="16" t="s">
        <v>36</v>
      </c>
      <c r="J134" s="53">
        <v>0</v>
      </c>
    </row>
    <row r="135" spans="1:10" ht="36.5" x14ac:dyDescent="0.45">
      <c r="A135" s="41" t="s">
        <v>930</v>
      </c>
      <c r="B135" s="16" t="s">
        <v>211</v>
      </c>
      <c r="C135" s="15" t="s">
        <v>21</v>
      </c>
      <c r="D135" s="19">
        <v>13</v>
      </c>
      <c r="E135" s="16" t="s">
        <v>256</v>
      </c>
      <c r="F135" s="16" t="s">
        <v>26</v>
      </c>
      <c r="G135" s="16" t="s">
        <v>67</v>
      </c>
      <c r="H135" s="15" t="s">
        <v>18</v>
      </c>
      <c r="I135" s="16" t="s">
        <v>19</v>
      </c>
      <c r="J135" s="53">
        <f>J136</f>
        <v>5</v>
      </c>
    </row>
    <row r="136" spans="1:10" ht="36.5" x14ac:dyDescent="0.45">
      <c r="A136" s="41" t="s">
        <v>931</v>
      </c>
      <c r="B136" s="16" t="s">
        <v>211</v>
      </c>
      <c r="C136" s="15" t="s">
        <v>21</v>
      </c>
      <c r="D136" s="19">
        <v>13</v>
      </c>
      <c r="E136" s="16" t="s">
        <v>256</v>
      </c>
      <c r="F136" s="16" t="s">
        <v>26</v>
      </c>
      <c r="G136" s="16" t="s">
        <v>67</v>
      </c>
      <c r="H136" s="15" t="s">
        <v>929</v>
      </c>
      <c r="I136" s="16" t="s">
        <v>19</v>
      </c>
      <c r="J136" s="53">
        <f>J137</f>
        <v>5</v>
      </c>
    </row>
    <row r="137" spans="1:10" x14ac:dyDescent="0.45">
      <c r="A137" s="41" t="s">
        <v>35</v>
      </c>
      <c r="B137" s="16" t="s">
        <v>211</v>
      </c>
      <c r="C137" s="15" t="s">
        <v>21</v>
      </c>
      <c r="D137" s="19">
        <v>13</v>
      </c>
      <c r="E137" s="16" t="s">
        <v>256</v>
      </c>
      <c r="F137" s="16" t="s">
        <v>26</v>
      </c>
      <c r="G137" s="16" t="s">
        <v>67</v>
      </c>
      <c r="H137" s="15" t="s">
        <v>929</v>
      </c>
      <c r="I137" s="16" t="s">
        <v>36</v>
      </c>
      <c r="J137" s="53">
        <v>5</v>
      </c>
    </row>
    <row r="138" spans="1:10" ht="36.5" x14ac:dyDescent="0.45">
      <c r="A138" s="64" t="s">
        <v>506</v>
      </c>
      <c r="B138" s="16" t="s">
        <v>211</v>
      </c>
      <c r="C138" s="15" t="s">
        <v>21</v>
      </c>
      <c r="D138" s="19">
        <v>13</v>
      </c>
      <c r="E138" s="16" t="s">
        <v>256</v>
      </c>
      <c r="F138" s="16" t="s">
        <v>85</v>
      </c>
      <c r="G138" s="16" t="s">
        <v>16</v>
      </c>
      <c r="H138" s="15" t="s">
        <v>18</v>
      </c>
      <c r="I138" s="16" t="s">
        <v>19</v>
      </c>
      <c r="J138" s="53">
        <f>J139+J142</f>
        <v>100</v>
      </c>
    </row>
    <row r="139" spans="1:10" ht="36.5" x14ac:dyDescent="0.45">
      <c r="A139" s="64" t="s">
        <v>507</v>
      </c>
      <c r="B139" s="16" t="s">
        <v>211</v>
      </c>
      <c r="C139" s="15" t="s">
        <v>21</v>
      </c>
      <c r="D139" s="19">
        <v>13</v>
      </c>
      <c r="E139" s="16" t="s">
        <v>256</v>
      </c>
      <c r="F139" s="16" t="s">
        <v>85</v>
      </c>
      <c r="G139" s="16" t="s">
        <v>21</v>
      </c>
      <c r="H139" s="15" t="s">
        <v>18</v>
      </c>
      <c r="I139" s="16" t="s">
        <v>19</v>
      </c>
      <c r="J139" s="53">
        <f>J140</f>
        <v>45</v>
      </c>
    </row>
    <row r="140" spans="1:10" ht="36.5" x14ac:dyDescent="0.45">
      <c r="A140" s="64" t="s">
        <v>509</v>
      </c>
      <c r="B140" s="16" t="s">
        <v>211</v>
      </c>
      <c r="C140" s="15" t="s">
        <v>21</v>
      </c>
      <c r="D140" s="19">
        <v>13</v>
      </c>
      <c r="E140" s="16" t="s">
        <v>256</v>
      </c>
      <c r="F140" s="16" t="s">
        <v>85</v>
      </c>
      <c r="G140" s="16" t="s">
        <v>21</v>
      </c>
      <c r="H140" s="15" t="s">
        <v>508</v>
      </c>
      <c r="I140" s="16" t="s">
        <v>19</v>
      </c>
      <c r="J140" s="53">
        <f>J141</f>
        <v>45</v>
      </c>
    </row>
    <row r="141" spans="1:10" x14ac:dyDescent="0.45">
      <c r="A141" s="41" t="s">
        <v>35</v>
      </c>
      <c r="B141" s="16" t="s">
        <v>211</v>
      </c>
      <c r="C141" s="15" t="s">
        <v>21</v>
      </c>
      <c r="D141" s="19">
        <v>13</v>
      </c>
      <c r="E141" s="16" t="s">
        <v>256</v>
      </c>
      <c r="F141" s="16" t="s">
        <v>85</v>
      </c>
      <c r="G141" s="16" t="s">
        <v>21</v>
      </c>
      <c r="H141" s="15" t="s">
        <v>508</v>
      </c>
      <c r="I141" s="16" t="s">
        <v>36</v>
      </c>
      <c r="J141" s="53">
        <v>45</v>
      </c>
    </row>
    <row r="142" spans="1:10" ht="36.5" x14ac:dyDescent="0.45">
      <c r="A142" s="41" t="s">
        <v>515</v>
      </c>
      <c r="B142" s="16" t="s">
        <v>211</v>
      </c>
      <c r="C142" s="15" t="s">
        <v>21</v>
      </c>
      <c r="D142" s="19">
        <v>13</v>
      </c>
      <c r="E142" s="16" t="s">
        <v>256</v>
      </c>
      <c r="F142" s="16" t="s">
        <v>85</v>
      </c>
      <c r="G142" s="16" t="s">
        <v>24</v>
      </c>
      <c r="H142" s="15" t="s">
        <v>18</v>
      </c>
      <c r="I142" s="16" t="s">
        <v>19</v>
      </c>
      <c r="J142" s="53">
        <f>J143</f>
        <v>55</v>
      </c>
    </row>
    <row r="143" spans="1:10" x14ac:dyDescent="0.45">
      <c r="A143" s="41" t="s">
        <v>514</v>
      </c>
      <c r="B143" s="16" t="s">
        <v>211</v>
      </c>
      <c r="C143" s="15" t="s">
        <v>21</v>
      </c>
      <c r="D143" s="19">
        <v>13</v>
      </c>
      <c r="E143" s="16" t="s">
        <v>256</v>
      </c>
      <c r="F143" s="16" t="s">
        <v>85</v>
      </c>
      <c r="G143" s="16" t="s">
        <v>24</v>
      </c>
      <c r="H143" s="15" t="s">
        <v>513</v>
      </c>
      <c r="I143" s="16" t="s">
        <v>19</v>
      </c>
      <c r="J143" s="53">
        <f>J144</f>
        <v>55</v>
      </c>
    </row>
    <row r="144" spans="1:10" x14ac:dyDescent="0.45">
      <c r="A144" s="41" t="s">
        <v>35</v>
      </c>
      <c r="B144" s="16" t="s">
        <v>211</v>
      </c>
      <c r="C144" s="15" t="s">
        <v>21</v>
      </c>
      <c r="D144" s="19">
        <v>13</v>
      </c>
      <c r="E144" s="16" t="s">
        <v>256</v>
      </c>
      <c r="F144" s="16" t="s">
        <v>85</v>
      </c>
      <c r="G144" s="16" t="s">
        <v>24</v>
      </c>
      <c r="H144" s="15" t="s">
        <v>513</v>
      </c>
      <c r="I144" s="16" t="s">
        <v>36</v>
      </c>
      <c r="J144" s="53">
        <v>55</v>
      </c>
    </row>
    <row r="145" spans="1:10" ht="35" x14ac:dyDescent="0.45">
      <c r="A145" s="60" t="s">
        <v>416</v>
      </c>
      <c r="B145" s="11">
        <v>601</v>
      </c>
      <c r="C145" s="18" t="s">
        <v>21</v>
      </c>
      <c r="D145" s="18">
        <v>13</v>
      </c>
      <c r="E145" s="13" t="s">
        <v>88</v>
      </c>
      <c r="F145" s="13" t="s">
        <v>17</v>
      </c>
      <c r="G145" s="13" t="s">
        <v>16</v>
      </c>
      <c r="H145" s="12" t="s">
        <v>18</v>
      </c>
      <c r="I145" s="13" t="s">
        <v>19</v>
      </c>
      <c r="J145" s="52">
        <f>J146+J151</f>
        <v>568.04</v>
      </c>
    </row>
    <row r="146" spans="1:10" ht="36.5" x14ac:dyDescent="0.45">
      <c r="A146" s="41" t="s">
        <v>417</v>
      </c>
      <c r="B146" s="14">
        <v>601</v>
      </c>
      <c r="C146" s="19" t="s">
        <v>21</v>
      </c>
      <c r="D146" s="19">
        <v>13</v>
      </c>
      <c r="E146" s="16" t="s">
        <v>88</v>
      </c>
      <c r="F146" s="16" t="s">
        <v>17</v>
      </c>
      <c r="G146" s="16" t="s">
        <v>21</v>
      </c>
      <c r="H146" s="15" t="s">
        <v>18</v>
      </c>
      <c r="I146" s="16" t="s">
        <v>19</v>
      </c>
      <c r="J146" s="53">
        <f>J147+J149</f>
        <v>462.74</v>
      </c>
    </row>
    <row r="147" spans="1:10" ht="36" x14ac:dyDescent="0.45">
      <c r="A147" s="67" t="s">
        <v>426</v>
      </c>
      <c r="B147" s="14">
        <v>601</v>
      </c>
      <c r="C147" s="19" t="s">
        <v>21</v>
      </c>
      <c r="D147" s="19">
        <v>13</v>
      </c>
      <c r="E147" s="16" t="s">
        <v>88</v>
      </c>
      <c r="F147" s="16" t="s">
        <v>17</v>
      </c>
      <c r="G147" s="16" t="s">
        <v>21</v>
      </c>
      <c r="H147" s="15" t="s">
        <v>136</v>
      </c>
      <c r="I147" s="16" t="s">
        <v>19</v>
      </c>
      <c r="J147" s="53">
        <f>J148</f>
        <v>30</v>
      </c>
    </row>
    <row r="148" spans="1:10" x14ac:dyDescent="0.45">
      <c r="A148" s="41" t="s">
        <v>35</v>
      </c>
      <c r="B148" s="14">
        <v>601</v>
      </c>
      <c r="C148" s="15" t="s">
        <v>21</v>
      </c>
      <c r="D148" s="19">
        <v>13</v>
      </c>
      <c r="E148" s="16" t="s">
        <v>88</v>
      </c>
      <c r="F148" s="16" t="s">
        <v>17</v>
      </c>
      <c r="G148" s="16" t="s">
        <v>21</v>
      </c>
      <c r="H148" s="15" t="s">
        <v>136</v>
      </c>
      <c r="I148" s="16" t="s">
        <v>36</v>
      </c>
      <c r="J148" s="53">
        <v>30</v>
      </c>
    </row>
    <row r="149" spans="1:10" ht="36.5" x14ac:dyDescent="0.45">
      <c r="A149" s="105" t="s">
        <v>505</v>
      </c>
      <c r="B149" s="14">
        <v>601</v>
      </c>
      <c r="C149" s="15" t="s">
        <v>21</v>
      </c>
      <c r="D149" s="19">
        <v>13</v>
      </c>
      <c r="E149" s="16" t="s">
        <v>88</v>
      </c>
      <c r="F149" s="16" t="s">
        <v>17</v>
      </c>
      <c r="G149" s="16" t="s">
        <v>21</v>
      </c>
      <c r="H149" s="15" t="s">
        <v>503</v>
      </c>
      <c r="I149" s="16" t="s">
        <v>19</v>
      </c>
      <c r="J149" s="53">
        <f>J150</f>
        <v>432.74</v>
      </c>
    </row>
    <row r="150" spans="1:10" x14ac:dyDescent="0.45">
      <c r="A150" s="41" t="s">
        <v>35</v>
      </c>
      <c r="B150" s="14">
        <v>601</v>
      </c>
      <c r="C150" s="15" t="s">
        <v>21</v>
      </c>
      <c r="D150" s="19">
        <v>13</v>
      </c>
      <c r="E150" s="16" t="s">
        <v>88</v>
      </c>
      <c r="F150" s="16" t="s">
        <v>17</v>
      </c>
      <c r="G150" s="16" t="s">
        <v>21</v>
      </c>
      <c r="H150" s="15" t="s">
        <v>503</v>
      </c>
      <c r="I150" s="16" t="s">
        <v>36</v>
      </c>
      <c r="J150" s="53">
        <v>432.74</v>
      </c>
    </row>
    <row r="151" spans="1:10" ht="36" x14ac:dyDescent="0.45">
      <c r="A151" s="68" t="s">
        <v>357</v>
      </c>
      <c r="B151" s="14">
        <v>601</v>
      </c>
      <c r="C151" s="19" t="s">
        <v>21</v>
      </c>
      <c r="D151" s="19">
        <v>13</v>
      </c>
      <c r="E151" s="16" t="s">
        <v>88</v>
      </c>
      <c r="F151" s="16" t="s">
        <v>17</v>
      </c>
      <c r="G151" s="16" t="s">
        <v>44</v>
      </c>
      <c r="H151" s="15" t="s">
        <v>18</v>
      </c>
      <c r="I151" s="16" t="s">
        <v>19</v>
      </c>
      <c r="J151" s="53">
        <f>J152</f>
        <v>105.3</v>
      </c>
    </row>
    <row r="152" spans="1:10" ht="36" x14ac:dyDescent="0.45">
      <c r="A152" s="68" t="s">
        <v>339</v>
      </c>
      <c r="B152" s="14">
        <v>601</v>
      </c>
      <c r="C152" s="19" t="s">
        <v>21</v>
      </c>
      <c r="D152" s="19">
        <v>13</v>
      </c>
      <c r="E152" s="16" t="s">
        <v>88</v>
      </c>
      <c r="F152" s="16" t="s">
        <v>17</v>
      </c>
      <c r="G152" s="16" t="s">
        <v>44</v>
      </c>
      <c r="H152" s="15" t="s">
        <v>322</v>
      </c>
      <c r="I152" s="16" t="s">
        <v>19</v>
      </c>
      <c r="J152" s="53">
        <f>J153</f>
        <v>105.3</v>
      </c>
    </row>
    <row r="153" spans="1:10" x14ac:dyDescent="0.45">
      <c r="A153" s="41" t="s">
        <v>35</v>
      </c>
      <c r="B153" s="14">
        <v>601</v>
      </c>
      <c r="C153" s="15" t="s">
        <v>21</v>
      </c>
      <c r="D153" s="19">
        <v>13</v>
      </c>
      <c r="E153" s="16" t="s">
        <v>88</v>
      </c>
      <c r="F153" s="16" t="s">
        <v>17</v>
      </c>
      <c r="G153" s="16" t="s">
        <v>44</v>
      </c>
      <c r="H153" s="15" t="s">
        <v>322</v>
      </c>
      <c r="I153" s="16" t="s">
        <v>36</v>
      </c>
      <c r="J153" s="53">
        <v>105.3</v>
      </c>
    </row>
    <row r="154" spans="1:10" ht="35" x14ac:dyDescent="0.45">
      <c r="A154" s="60" t="s">
        <v>208</v>
      </c>
      <c r="B154" s="11">
        <v>601</v>
      </c>
      <c r="C154" s="18" t="s">
        <v>21</v>
      </c>
      <c r="D154" s="18">
        <v>13</v>
      </c>
      <c r="E154" s="13" t="s">
        <v>195</v>
      </c>
      <c r="F154" s="13" t="s">
        <v>17</v>
      </c>
      <c r="G154" s="13" t="s">
        <v>16</v>
      </c>
      <c r="H154" s="12" t="s">
        <v>18</v>
      </c>
      <c r="I154" s="13" t="s">
        <v>19</v>
      </c>
      <c r="J154" s="52">
        <f>J155</f>
        <v>70</v>
      </c>
    </row>
    <row r="155" spans="1:10" ht="36" x14ac:dyDescent="0.45">
      <c r="A155" s="69" t="s">
        <v>388</v>
      </c>
      <c r="B155" s="14">
        <v>601</v>
      </c>
      <c r="C155" s="19" t="s">
        <v>21</v>
      </c>
      <c r="D155" s="19">
        <v>13</v>
      </c>
      <c r="E155" s="16" t="s">
        <v>195</v>
      </c>
      <c r="F155" s="16" t="s">
        <v>17</v>
      </c>
      <c r="G155" s="16" t="s">
        <v>16</v>
      </c>
      <c r="H155" s="15" t="s">
        <v>71</v>
      </c>
      <c r="I155" s="16" t="s">
        <v>19</v>
      </c>
      <c r="J155" s="53">
        <f>J156</f>
        <v>70</v>
      </c>
    </row>
    <row r="156" spans="1:10" x14ac:dyDescent="0.45">
      <c r="A156" s="41" t="s">
        <v>35</v>
      </c>
      <c r="B156" s="14">
        <v>601</v>
      </c>
      <c r="C156" s="15" t="s">
        <v>21</v>
      </c>
      <c r="D156" s="19">
        <v>13</v>
      </c>
      <c r="E156" s="16" t="s">
        <v>195</v>
      </c>
      <c r="F156" s="16" t="s">
        <v>17</v>
      </c>
      <c r="G156" s="16" t="s">
        <v>16</v>
      </c>
      <c r="H156" s="15" t="s">
        <v>71</v>
      </c>
      <c r="I156" s="16" t="s">
        <v>36</v>
      </c>
      <c r="J156" s="53">
        <v>70</v>
      </c>
    </row>
    <row r="157" spans="1:10" x14ac:dyDescent="0.45">
      <c r="A157" s="42" t="s">
        <v>462</v>
      </c>
      <c r="B157" s="11">
        <v>601</v>
      </c>
      <c r="C157" s="12" t="s">
        <v>44</v>
      </c>
      <c r="D157" s="13" t="s">
        <v>16</v>
      </c>
      <c r="E157" s="13" t="s">
        <v>16</v>
      </c>
      <c r="F157" s="13" t="s">
        <v>17</v>
      </c>
      <c r="G157" s="13" t="s">
        <v>16</v>
      </c>
      <c r="H157" s="12" t="s">
        <v>18</v>
      </c>
      <c r="I157" s="13" t="s">
        <v>19</v>
      </c>
      <c r="J157" s="52">
        <f>J158</f>
        <v>6577.4</v>
      </c>
    </row>
    <row r="158" spans="1:10" x14ac:dyDescent="0.45">
      <c r="A158" s="41" t="s">
        <v>463</v>
      </c>
      <c r="B158" s="11">
        <v>601</v>
      </c>
      <c r="C158" s="12" t="s">
        <v>44</v>
      </c>
      <c r="D158" s="13" t="s">
        <v>24</v>
      </c>
      <c r="E158" s="13" t="s">
        <v>16</v>
      </c>
      <c r="F158" s="13" t="s">
        <v>17</v>
      </c>
      <c r="G158" s="13" t="s">
        <v>16</v>
      </c>
      <c r="H158" s="12" t="s">
        <v>18</v>
      </c>
      <c r="I158" s="13" t="s">
        <v>19</v>
      </c>
      <c r="J158" s="53">
        <f>J159</f>
        <v>6577.4</v>
      </c>
    </row>
    <row r="159" spans="1:10" ht="36.5" x14ac:dyDescent="0.45">
      <c r="A159" s="70" t="s">
        <v>447</v>
      </c>
      <c r="B159" s="15" t="s">
        <v>211</v>
      </c>
      <c r="C159" s="15" t="s">
        <v>44</v>
      </c>
      <c r="D159" s="16" t="s">
        <v>24</v>
      </c>
      <c r="E159" s="14">
        <v>98</v>
      </c>
      <c r="F159" s="14">
        <v>0</v>
      </c>
      <c r="G159" s="16" t="s">
        <v>16</v>
      </c>
      <c r="H159" s="15" t="s">
        <v>18</v>
      </c>
      <c r="I159" s="16" t="s">
        <v>19</v>
      </c>
      <c r="J159" s="53">
        <f>J160</f>
        <v>6577.4</v>
      </c>
    </row>
    <row r="160" spans="1:10" x14ac:dyDescent="0.45">
      <c r="A160" s="71" t="s">
        <v>464</v>
      </c>
      <c r="B160" s="15" t="s">
        <v>211</v>
      </c>
      <c r="C160" s="15" t="s">
        <v>44</v>
      </c>
      <c r="D160" s="16" t="s">
        <v>24</v>
      </c>
      <c r="E160" s="14">
        <v>98</v>
      </c>
      <c r="F160" s="14">
        <v>1</v>
      </c>
      <c r="G160" s="16" t="s">
        <v>16</v>
      </c>
      <c r="H160" s="15" t="s">
        <v>18</v>
      </c>
      <c r="I160" s="16" t="s">
        <v>19</v>
      </c>
      <c r="J160" s="53">
        <f>J161</f>
        <v>6577.4</v>
      </c>
    </row>
    <row r="161" spans="1:10" ht="54" x14ac:dyDescent="0.45">
      <c r="A161" s="72" t="s">
        <v>465</v>
      </c>
      <c r="B161" s="15" t="s">
        <v>211</v>
      </c>
      <c r="C161" s="15" t="s">
        <v>44</v>
      </c>
      <c r="D161" s="16" t="s">
        <v>24</v>
      </c>
      <c r="E161" s="14">
        <v>98</v>
      </c>
      <c r="F161" s="14">
        <v>1</v>
      </c>
      <c r="G161" s="16" t="s">
        <v>16</v>
      </c>
      <c r="H161" s="15" t="s">
        <v>466</v>
      </c>
      <c r="I161" s="16" t="s">
        <v>19</v>
      </c>
      <c r="J161" s="53">
        <f>J162</f>
        <v>6577.4</v>
      </c>
    </row>
    <row r="162" spans="1:10" x14ac:dyDescent="0.45">
      <c r="A162" s="54" t="s">
        <v>37</v>
      </c>
      <c r="B162" s="15" t="s">
        <v>211</v>
      </c>
      <c r="C162" s="15" t="s">
        <v>44</v>
      </c>
      <c r="D162" s="16" t="s">
        <v>24</v>
      </c>
      <c r="E162" s="14">
        <v>98</v>
      </c>
      <c r="F162" s="14">
        <v>1</v>
      </c>
      <c r="G162" s="16" t="s">
        <v>16</v>
      </c>
      <c r="H162" s="15" t="s">
        <v>466</v>
      </c>
      <c r="I162" s="16" t="s">
        <v>36</v>
      </c>
      <c r="J162" s="53">
        <v>6577.4</v>
      </c>
    </row>
    <row r="163" spans="1:10" x14ac:dyDescent="0.45">
      <c r="A163" s="42" t="s">
        <v>75</v>
      </c>
      <c r="B163" s="14">
        <v>601</v>
      </c>
      <c r="C163" s="11" t="s">
        <v>23</v>
      </c>
      <c r="D163" s="13" t="s">
        <v>16</v>
      </c>
      <c r="E163" s="13" t="s">
        <v>16</v>
      </c>
      <c r="F163" s="13" t="s">
        <v>17</v>
      </c>
      <c r="G163" s="13" t="s">
        <v>16</v>
      </c>
      <c r="H163" s="12" t="s">
        <v>18</v>
      </c>
      <c r="I163" s="13" t="s">
        <v>19</v>
      </c>
      <c r="J163" s="52">
        <f>J164</f>
        <v>6750.02</v>
      </c>
    </row>
    <row r="164" spans="1:10" ht="36.5" x14ac:dyDescent="0.45">
      <c r="A164" s="41" t="s">
        <v>374</v>
      </c>
      <c r="B164" s="14">
        <v>601</v>
      </c>
      <c r="C164" s="14" t="s">
        <v>23</v>
      </c>
      <c r="D164" s="16">
        <v>10</v>
      </c>
      <c r="E164" s="16" t="s">
        <v>16</v>
      </c>
      <c r="F164" s="16" t="s">
        <v>17</v>
      </c>
      <c r="G164" s="16" t="s">
        <v>16</v>
      </c>
      <c r="H164" s="15" t="s">
        <v>18</v>
      </c>
      <c r="I164" s="16" t="s">
        <v>19</v>
      </c>
      <c r="J164" s="53">
        <f>J165</f>
        <v>6750.02</v>
      </c>
    </row>
    <row r="165" spans="1:10" ht="54" x14ac:dyDescent="0.45">
      <c r="A165" s="58" t="s">
        <v>269</v>
      </c>
      <c r="B165" s="14">
        <v>601</v>
      </c>
      <c r="C165" s="14" t="s">
        <v>23</v>
      </c>
      <c r="D165" s="16">
        <v>10</v>
      </c>
      <c r="E165" s="19" t="s">
        <v>24</v>
      </c>
      <c r="F165" s="16" t="s">
        <v>17</v>
      </c>
      <c r="G165" s="16" t="s">
        <v>16</v>
      </c>
      <c r="H165" s="15" t="s">
        <v>18</v>
      </c>
      <c r="I165" s="16" t="s">
        <v>19</v>
      </c>
      <c r="J165" s="53">
        <f>J166+J171</f>
        <v>6750.02</v>
      </c>
    </row>
    <row r="166" spans="1:10" ht="37" x14ac:dyDescent="0.45">
      <c r="A166" s="41" t="s">
        <v>213</v>
      </c>
      <c r="B166" s="14">
        <v>601</v>
      </c>
      <c r="C166" s="14" t="s">
        <v>23</v>
      </c>
      <c r="D166" s="16">
        <v>10</v>
      </c>
      <c r="E166" s="19" t="s">
        <v>24</v>
      </c>
      <c r="F166" s="16" t="s">
        <v>17</v>
      </c>
      <c r="G166" s="16" t="s">
        <v>21</v>
      </c>
      <c r="H166" s="15" t="s">
        <v>18</v>
      </c>
      <c r="I166" s="16" t="s">
        <v>19</v>
      </c>
      <c r="J166" s="53">
        <f>J167</f>
        <v>5970.02</v>
      </c>
    </row>
    <row r="167" spans="1:10" ht="36.5" x14ac:dyDescent="0.45">
      <c r="A167" s="41" t="s">
        <v>68</v>
      </c>
      <c r="B167" s="14">
        <v>601</v>
      </c>
      <c r="C167" s="14" t="s">
        <v>23</v>
      </c>
      <c r="D167" s="16">
        <v>10</v>
      </c>
      <c r="E167" s="16" t="s">
        <v>24</v>
      </c>
      <c r="F167" s="16" t="s">
        <v>17</v>
      </c>
      <c r="G167" s="16" t="s">
        <v>21</v>
      </c>
      <c r="H167" s="15" t="s">
        <v>69</v>
      </c>
      <c r="I167" s="16" t="s">
        <v>19</v>
      </c>
      <c r="J167" s="53">
        <f>J168+J169+J170</f>
        <v>5970.02</v>
      </c>
    </row>
    <row r="168" spans="1:10" ht="54.5" x14ac:dyDescent="0.45">
      <c r="A168" s="41" t="s">
        <v>34</v>
      </c>
      <c r="B168" s="14">
        <v>601</v>
      </c>
      <c r="C168" s="15" t="s">
        <v>24</v>
      </c>
      <c r="D168" s="16">
        <v>10</v>
      </c>
      <c r="E168" s="16" t="s">
        <v>24</v>
      </c>
      <c r="F168" s="16" t="s">
        <v>17</v>
      </c>
      <c r="G168" s="16" t="s">
        <v>21</v>
      </c>
      <c r="H168" s="15" t="s">
        <v>69</v>
      </c>
      <c r="I168" s="16" t="s">
        <v>29</v>
      </c>
      <c r="J168" s="53">
        <v>4980</v>
      </c>
    </row>
    <row r="169" spans="1:10" x14ac:dyDescent="0.45">
      <c r="A169" s="41" t="s">
        <v>35</v>
      </c>
      <c r="B169" s="14">
        <v>601</v>
      </c>
      <c r="C169" s="15" t="s">
        <v>24</v>
      </c>
      <c r="D169" s="16">
        <v>10</v>
      </c>
      <c r="E169" s="16" t="s">
        <v>24</v>
      </c>
      <c r="F169" s="16" t="s">
        <v>17</v>
      </c>
      <c r="G169" s="16" t="s">
        <v>21</v>
      </c>
      <c r="H169" s="15" t="s">
        <v>69</v>
      </c>
      <c r="I169" s="16" t="s">
        <v>36</v>
      </c>
      <c r="J169" s="53">
        <v>986.42</v>
      </c>
    </row>
    <row r="170" spans="1:10" x14ac:dyDescent="0.45">
      <c r="A170" s="41" t="s">
        <v>37</v>
      </c>
      <c r="B170" s="14">
        <v>601</v>
      </c>
      <c r="C170" s="15" t="s">
        <v>24</v>
      </c>
      <c r="D170" s="16">
        <v>10</v>
      </c>
      <c r="E170" s="16" t="s">
        <v>24</v>
      </c>
      <c r="F170" s="16" t="s">
        <v>17</v>
      </c>
      <c r="G170" s="16" t="s">
        <v>21</v>
      </c>
      <c r="H170" s="15" t="s">
        <v>69</v>
      </c>
      <c r="I170" s="16" t="s">
        <v>38</v>
      </c>
      <c r="J170" s="73">
        <v>3.6</v>
      </c>
    </row>
    <row r="171" spans="1:10" ht="37" x14ac:dyDescent="0.45">
      <c r="A171" s="58" t="s">
        <v>182</v>
      </c>
      <c r="B171" s="14">
        <v>601</v>
      </c>
      <c r="C171" s="14" t="s">
        <v>23</v>
      </c>
      <c r="D171" s="16">
        <v>10</v>
      </c>
      <c r="E171" s="19" t="s">
        <v>24</v>
      </c>
      <c r="F171" s="16" t="s">
        <v>17</v>
      </c>
      <c r="G171" s="16" t="s">
        <v>44</v>
      </c>
      <c r="H171" s="15" t="s">
        <v>18</v>
      </c>
      <c r="I171" s="16" t="s">
        <v>19</v>
      </c>
      <c r="J171" s="53">
        <f>J172+J174</f>
        <v>780</v>
      </c>
    </row>
    <row r="172" spans="1:10" ht="54.5" x14ac:dyDescent="0.45">
      <c r="A172" s="74" t="s">
        <v>209</v>
      </c>
      <c r="B172" s="14">
        <v>601</v>
      </c>
      <c r="C172" s="14" t="s">
        <v>23</v>
      </c>
      <c r="D172" s="16">
        <v>10</v>
      </c>
      <c r="E172" s="19" t="s">
        <v>24</v>
      </c>
      <c r="F172" s="16" t="s">
        <v>17</v>
      </c>
      <c r="G172" s="16" t="s">
        <v>44</v>
      </c>
      <c r="H172" s="15" t="s">
        <v>365</v>
      </c>
      <c r="I172" s="16" t="s">
        <v>19</v>
      </c>
      <c r="J172" s="53">
        <f>J173</f>
        <v>770</v>
      </c>
    </row>
    <row r="173" spans="1:10" x14ac:dyDescent="0.45">
      <c r="A173" s="41" t="s">
        <v>35</v>
      </c>
      <c r="B173" s="14">
        <v>601</v>
      </c>
      <c r="C173" s="15" t="s">
        <v>24</v>
      </c>
      <c r="D173" s="16">
        <v>10</v>
      </c>
      <c r="E173" s="19" t="s">
        <v>24</v>
      </c>
      <c r="F173" s="16" t="s">
        <v>17</v>
      </c>
      <c r="G173" s="16" t="s">
        <v>44</v>
      </c>
      <c r="H173" s="15" t="s">
        <v>365</v>
      </c>
      <c r="I173" s="16" t="s">
        <v>36</v>
      </c>
      <c r="J173" s="53">
        <v>770</v>
      </c>
    </row>
    <row r="174" spans="1:10" ht="54" x14ac:dyDescent="0.45">
      <c r="A174" s="58" t="s">
        <v>267</v>
      </c>
      <c r="B174" s="16" t="s">
        <v>211</v>
      </c>
      <c r="C174" s="14" t="s">
        <v>23</v>
      </c>
      <c r="D174" s="15">
        <v>10</v>
      </c>
      <c r="E174" s="19" t="s">
        <v>24</v>
      </c>
      <c r="F174" s="16" t="s">
        <v>17</v>
      </c>
      <c r="G174" s="16" t="s">
        <v>16</v>
      </c>
      <c r="H174" s="15" t="s">
        <v>18</v>
      </c>
      <c r="I174" s="16" t="s">
        <v>19</v>
      </c>
      <c r="J174" s="53">
        <f t="shared" ref="J174:J176" si="3">J175</f>
        <v>10</v>
      </c>
    </row>
    <row r="175" spans="1:10" ht="37" x14ac:dyDescent="0.45">
      <c r="A175" s="58" t="s">
        <v>182</v>
      </c>
      <c r="B175" s="16" t="s">
        <v>211</v>
      </c>
      <c r="C175" s="14" t="s">
        <v>23</v>
      </c>
      <c r="D175" s="15">
        <v>10</v>
      </c>
      <c r="E175" s="19" t="s">
        <v>24</v>
      </c>
      <c r="F175" s="16" t="s">
        <v>17</v>
      </c>
      <c r="G175" s="16" t="s">
        <v>44</v>
      </c>
      <c r="H175" s="15" t="s">
        <v>18</v>
      </c>
      <c r="I175" s="16" t="s">
        <v>19</v>
      </c>
      <c r="J175" s="53">
        <f t="shared" si="3"/>
        <v>10</v>
      </c>
    </row>
    <row r="176" spans="1:10" x14ac:dyDescent="0.45">
      <c r="A176" s="41" t="s">
        <v>301</v>
      </c>
      <c r="B176" s="16" t="s">
        <v>211</v>
      </c>
      <c r="C176" s="14" t="s">
        <v>23</v>
      </c>
      <c r="D176" s="15">
        <v>10</v>
      </c>
      <c r="E176" s="19" t="s">
        <v>24</v>
      </c>
      <c r="F176" s="16" t="s">
        <v>17</v>
      </c>
      <c r="G176" s="16" t="s">
        <v>44</v>
      </c>
      <c r="H176" s="15" t="s">
        <v>300</v>
      </c>
      <c r="I176" s="16" t="s">
        <v>19</v>
      </c>
      <c r="J176" s="53">
        <f t="shared" si="3"/>
        <v>10</v>
      </c>
    </row>
    <row r="177" spans="1:10" x14ac:dyDescent="0.45">
      <c r="A177" s="41" t="s">
        <v>35</v>
      </c>
      <c r="B177" s="16" t="s">
        <v>211</v>
      </c>
      <c r="C177" s="15" t="s">
        <v>24</v>
      </c>
      <c r="D177" s="15">
        <v>10</v>
      </c>
      <c r="E177" s="19" t="s">
        <v>24</v>
      </c>
      <c r="F177" s="16" t="s">
        <v>17</v>
      </c>
      <c r="G177" s="16" t="s">
        <v>44</v>
      </c>
      <c r="H177" s="15" t="s">
        <v>300</v>
      </c>
      <c r="I177" s="16" t="s">
        <v>36</v>
      </c>
      <c r="J177" s="53">
        <v>10</v>
      </c>
    </row>
    <row r="178" spans="1:10" x14ac:dyDescent="0.45">
      <c r="A178" s="60" t="s">
        <v>77</v>
      </c>
      <c r="B178" s="14">
        <v>601</v>
      </c>
      <c r="C178" s="18" t="s">
        <v>54</v>
      </c>
      <c r="D178" s="12" t="s">
        <v>16</v>
      </c>
      <c r="E178" s="18" t="s">
        <v>16</v>
      </c>
      <c r="F178" s="13" t="s">
        <v>17</v>
      </c>
      <c r="G178" s="13" t="s">
        <v>16</v>
      </c>
      <c r="H178" s="12" t="s">
        <v>18</v>
      </c>
      <c r="I178" s="13" t="s">
        <v>19</v>
      </c>
      <c r="J178" s="75">
        <f>J179+J200</f>
        <v>54415.41</v>
      </c>
    </row>
    <row r="179" spans="1:10" x14ac:dyDescent="0.45">
      <c r="A179" s="41" t="s">
        <v>78</v>
      </c>
      <c r="B179" s="14">
        <v>601</v>
      </c>
      <c r="C179" s="15" t="s">
        <v>54</v>
      </c>
      <c r="D179" s="16" t="s">
        <v>100</v>
      </c>
      <c r="E179" s="19" t="s">
        <v>16</v>
      </c>
      <c r="F179" s="16" t="s">
        <v>17</v>
      </c>
      <c r="G179" s="16" t="s">
        <v>16</v>
      </c>
      <c r="H179" s="15" t="s">
        <v>18</v>
      </c>
      <c r="I179" s="16" t="s">
        <v>19</v>
      </c>
      <c r="J179" s="73">
        <f>J180</f>
        <v>54026.450000000004</v>
      </c>
    </row>
    <row r="180" spans="1:10" ht="54" x14ac:dyDescent="0.45">
      <c r="A180" s="58" t="s">
        <v>299</v>
      </c>
      <c r="B180" s="14">
        <v>601</v>
      </c>
      <c r="C180" s="15" t="s">
        <v>54</v>
      </c>
      <c r="D180" s="16" t="s">
        <v>100</v>
      </c>
      <c r="E180" s="19" t="s">
        <v>54</v>
      </c>
      <c r="F180" s="16" t="s">
        <v>17</v>
      </c>
      <c r="G180" s="16" t="s">
        <v>16</v>
      </c>
      <c r="H180" s="15" t="s">
        <v>18</v>
      </c>
      <c r="I180" s="16" t="s">
        <v>19</v>
      </c>
      <c r="J180" s="53">
        <f>J181+J191+J185</f>
        <v>54026.450000000004</v>
      </c>
    </row>
    <row r="181" spans="1:10" ht="54" x14ac:dyDescent="0.45">
      <c r="A181" s="58" t="s">
        <v>291</v>
      </c>
      <c r="B181" s="14">
        <v>601</v>
      </c>
      <c r="C181" s="15" t="s">
        <v>54</v>
      </c>
      <c r="D181" s="16" t="s">
        <v>100</v>
      </c>
      <c r="E181" s="19" t="s">
        <v>54</v>
      </c>
      <c r="F181" s="16" t="s">
        <v>26</v>
      </c>
      <c r="G181" s="16" t="s">
        <v>16</v>
      </c>
      <c r="H181" s="15" t="s">
        <v>18</v>
      </c>
      <c r="I181" s="16" t="s">
        <v>19</v>
      </c>
      <c r="J181" s="53">
        <f t="shared" ref="J181:J183" si="4">J182</f>
        <v>11639.5</v>
      </c>
    </row>
    <row r="182" spans="1:10" ht="36" x14ac:dyDescent="0.45">
      <c r="A182" s="58" t="s">
        <v>320</v>
      </c>
      <c r="B182" s="14">
        <v>601</v>
      </c>
      <c r="C182" s="15" t="s">
        <v>54</v>
      </c>
      <c r="D182" s="16" t="s">
        <v>100</v>
      </c>
      <c r="E182" s="19" t="s">
        <v>54</v>
      </c>
      <c r="F182" s="16" t="s">
        <v>26</v>
      </c>
      <c r="G182" s="16" t="s">
        <v>21</v>
      </c>
      <c r="H182" s="15" t="s">
        <v>18</v>
      </c>
      <c r="I182" s="16" t="s">
        <v>19</v>
      </c>
      <c r="J182" s="53">
        <f t="shared" si="4"/>
        <v>11639.5</v>
      </c>
    </row>
    <row r="183" spans="1:10" ht="36.5" x14ac:dyDescent="0.45">
      <c r="A183" s="41" t="s">
        <v>292</v>
      </c>
      <c r="B183" s="14">
        <v>601</v>
      </c>
      <c r="C183" s="15" t="s">
        <v>54</v>
      </c>
      <c r="D183" s="16" t="s">
        <v>100</v>
      </c>
      <c r="E183" s="19" t="s">
        <v>54</v>
      </c>
      <c r="F183" s="16" t="s">
        <v>26</v>
      </c>
      <c r="G183" s="16" t="s">
        <v>21</v>
      </c>
      <c r="H183" s="15" t="s">
        <v>240</v>
      </c>
      <c r="I183" s="16" t="s">
        <v>19</v>
      </c>
      <c r="J183" s="53">
        <f t="shared" si="4"/>
        <v>11639.5</v>
      </c>
    </row>
    <row r="184" spans="1:10" x14ac:dyDescent="0.45">
      <c r="A184" s="41" t="s">
        <v>35</v>
      </c>
      <c r="B184" s="14">
        <v>601</v>
      </c>
      <c r="C184" s="15" t="s">
        <v>54</v>
      </c>
      <c r="D184" s="16" t="s">
        <v>100</v>
      </c>
      <c r="E184" s="19" t="s">
        <v>54</v>
      </c>
      <c r="F184" s="16" t="s">
        <v>26</v>
      </c>
      <c r="G184" s="16" t="s">
        <v>21</v>
      </c>
      <c r="H184" s="15" t="s">
        <v>240</v>
      </c>
      <c r="I184" s="16" t="s">
        <v>36</v>
      </c>
      <c r="J184" s="53">
        <v>11639.5</v>
      </c>
    </row>
    <row r="185" spans="1:10" ht="36.5" x14ac:dyDescent="0.45">
      <c r="A185" s="41" t="s">
        <v>431</v>
      </c>
      <c r="B185" s="16" t="s">
        <v>211</v>
      </c>
      <c r="C185" s="19" t="s">
        <v>54</v>
      </c>
      <c r="D185" s="16" t="s">
        <v>100</v>
      </c>
      <c r="E185" s="19" t="s">
        <v>54</v>
      </c>
      <c r="F185" s="16" t="s">
        <v>85</v>
      </c>
      <c r="G185" s="16" t="s">
        <v>16</v>
      </c>
      <c r="H185" s="15" t="s">
        <v>18</v>
      </c>
      <c r="I185" s="16" t="s">
        <v>19</v>
      </c>
      <c r="J185" s="53">
        <f>J186</f>
        <v>2896.55</v>
      </c>
    </row>
    <row r="186" spans="1:10" x14ac:dyDescent="0.45">
      <c r="A186" s="41" t="s">
        <v>432</v>
      </c>
      <c r="B186" s="16" t="s">
        <v>211</v>
      </c>
      <c r="C186" s="19" t="s">
        <v>54</v>
      </c>
      <c r="D186" s="16" t="s">
        <v>100</v>
      </c>
      <c r="E186" s="19" t="s">
        <v>54</v>
      </c>
      <c r="F186" s="16" t="s">
        <v>85</v>
      </c>
      <c r="G186" s="16" t="s">
        <v>70</v>
      </c>
      <c r="H186" s="15" t="s">
        <v>18</v>
      </c>
      <c r="I186" s="16" t="s">
        <v>19</v>
      </c>
      <c r="J186" s="53">
        <f>J187+J189</f>
        <v>2896.55</v>
      </c>
    </row>
    <row r="187" spans="1:10" ht="54.5" x14ac:dyDescent="0.45">
      <c r="A187" s="76" t="s">
        <v>531</v>
      </c>
      <c r="B187" s="16" t="s">
        <v>211</v>
      </c>
      <c r="C187" s="19" t="s">
        <v>54</v>
      </c>
      <c r="D187" s="16" t="s">
        <v>100</v>
      </c>
      <c r="E187" s="19" t="s">
        <v>54</v>
      </c>
      <c r="F187" s="16" t="s">
        <v>85</v>
      </c>
      <c r="G187" s="16" t="s">
        <v>70</v>
      </c>
      <c r="H187" s="15" t="s">
        <v>458</v>
      </c>
      <c r="I187" s="16" t="s">
        <v>19</v>
      </c>
      <c r="J187" s="53">
        <f>J188</f>
        <v>2698.55</v>
      </c>
    </row>
    <row r="188" spans="1:10" x14ac:dyDescent="0.45">
      <c r="A188" s="41" t="s">
        <v>35</v>
      </c>
      <c r="B188" s="16" t="s">
        <v>211</v>
      </c>
      <c r="C188" s="19" t="s">
        <v>54</v>
      </c>
      <c r="D188" s="16" t="s">
        <v>100</v>
      </c>
      <c r="E188" s="19" t="s">
        <v>54</v>
      </c>
      <c r="F188" s="16" t="s">
        <v>85</v>
      </c>
      <c r="G188" s="16" t="s">
        <v>70</v>
      </c>
      <c r="H188" s="15" t="s">
        <v>458</v>
      </c>
      <c r="I188" s="16" t="s">
        <v>36</v>
      </c>
      <c r="J188" s="53">
        <v>2698.55</v>
      </c>
    </row>
    <row r="189" spans="1:10" ht="54.5" x14ac:dyDescent="0.45">
      <c r="A189" s="76" t="s">
        <v>532</v>
      </c>
      <c r="B189" s="16" t="s">
        <v>211</v>
      </c>
      <c r="C189" s="19" t="s">
        <v>54</v>
      </c>
      <c r="D189" s="16" t="s">
        <v>100</v>
      </c>
      <c r="E189" s="19" t="s">
        <v>54</v>
      </c>
      <c r="F189" s="16" t="s">
        <v>85</v>
      </c>
      <c r="G189" s="16" t="s">
        <v>70</v>
      </c>
      <c r="H189" s="15" t="s">
        <v>459</v>
      </c>
      <c r="I189" s="16" t="s">
        <v>19</v>
      </c>
      <c r="J189" s="53">
        <f>J190</f>
        <v>198</v>
      </c>
    </row>
    <row r="190" spans="1:10" x14ac:dyDescent="0.45">
      <c r="A190" s="41" t="s">
        <v>35</v>
      </c>
      <c r="B190" s="16" t="s">
        <v>211</v>
      </c>
      <c r="C190" s="19" t="s">
        <v>54</v>
      </c>
      <c r="D190" s="16" t="s">
        <v>100</v>
      </c>
      <c r="E190" s="19" t="s">
        <v>54</v>
      </c>
      <c r="F190" s="16" t="s">
        <v>85</v>
      </c>
      <c r="G190" s="16" t="s">
        <v>70</v>
      </c>
      <c r="H190" s="15" t="s">
        <v>459</v>
      </c>
      <c r="I190" s="16" t="s">
        <v>36</v>
      </c>
      <c r="J190" s="53">
        <v>198</v>
      </c>
    </row>
    <row r="191" spans="1:10" ht="36.5" x14ac:dyDescent="0.45">
      <c r="A191" s="41" t="s">
        <v>290</v>
      </c>
      <c r="B191" s="14">
        <v>601</v>
      </c>
      <c r="C191" s="15" t="s">
        <v>54</v>
      </c>
      <c r="D191" s="16" t="s">
        <v>100</v>
      </c>
      <c r="E191" s="19" t="s">
        <v>54</v>
      </c>
      <c r="F191" s="16" t="s">
        <v>9</v>
      </c>
      <c r="G191" s="16" t="s">
        <v>16</v>
      </c>
      <c r="H191" s="15" t="s">
        <v>18</v>
      </c>
      <c r="I191" s="16" t="s">
        <v>19</v>
      </c>
      <c r="J191" s="53">
        <f>J192+J197</f>
        <v>39490.400000000001</v>
      </c>
    </row>
    <row r="192" spans="1:10" ht="36.5" x14ac:dyDescent="0.45">
      <c r="A192" s="41" t="s">
        <v>321</v>
      </c>
      <c r="B192" s="16" t="s">
        <v>211</v>
      </c>
      <c r="C192" s="15" t="s">
        <v>54</v>
      </c>
      <c r="D192" s="16" t="s">
        <v>100</v>
      </c>
      <c r="E192" s="19" t="s">
        <v>54</v>
      </c>
      <c r="F192" s="16" t="s">
        <v>9</v>
      </c>
      <c r="G192" s="16" t="s">
        <v>21</v>
      </c>
      <c r="H192" s="15" t="s">
        <v>18</v>
      </c>
      <c r="I192" s="16" t="s">
        <v>19</v>
      </c>
      <c r="J192" s="53">
        <f>J194+J195</f>
        <v>37891.82</v>
      </c>
    </row>
    <row r="193" spans="1:10" ht="36.5" x14ac:dyDescent="0.45">
      <c r="A193" s="41" t="s">
        <v>293</v>
      </c>
      <c r="B193" s="14">
        <v>601</v>
      </c>
      <c r="C193" s="15" t="s">
        <v>54</v>
      </c>
      <c r="D193" s="16" t="s">
        <v>100</v>
      </c>
      <c r="E193" s="19" t="s">
        <v>54</v>
      </c>
      <c r="F193" s="16" t="s">
        <v>9</v>
      </c>
      <c r="G193" s="16" t="s">
        <v>21</v>
      </c>
      <c r="H193" s="15" t="s">
        <v>239</v>
      </c>
      <c r="I193" s="16" t="s">
        <v>19</v>
      </c>
      <c r="J193" s="53">
        <f>J194</f>
        <v>15317.18</v>
      </c>
    </row>
    <row r="194" spans="1:10" x14ac:dyDescent="0.45">
      <c r="A194" s="41" t="s">
        <v>35</v>
      </c>
      <c r="B194" s="14">
        <v>601</v>
      </c>
      <c r="C194" s="15" t="s">
        <v>54</v>
      </c>
      <c r="D194" s="16" t="s">
        <v>100</v>
      </c>
      <c r="E194" s="19" t="s">
        <v>54</v>
      </c>
      <c r="F194" s="16" t="s">
        <v>9</v>
      </c>
      <c r="G194" s="16" t="s">
        <v>21</v>
      </c>
      <c r="H194" s="15" t="s">
        <v>239</v>
      </c>
      <c r="I194" s="16" t="s">
        <v>36</v>
      </c>
      <c r="J194" s="53">
        <v>15317.18</v>
      </c>
    </row>
    <row r="195" spans="1:10" ht="36" x14ac:dyDescent="0.45">
      <c r="A195" s="77" t="s">
        <v>437</v>
      </c>
      <c r="B195" s="14">
        <v>601</v>
      </c>
      <c r="C195" s="19" t="s">
        <v>54</v>
      </c>
      <c r="D195" s="16" t="s">
        <v>100</v>
      </c>
      <c r="E195" s="19" t="s">
        <v>54</v>
      </c>
      <c r="F195" s="16" t="s">
        <v>9</v>
      </c>
      <c r="G195" s="16" t="s">
        <v>21</v>
      </c>
      <c r="H195" s="15" t="s">
        <v>518</v>
      </c>
      <c r="I195" s="16" t="s">
        <v>19</v>
      </c>
      <c r="J195" s="53">
        <f>J196</f>
        <v>22574.639999999999</v>
      </c>
    </row>
    <row r="196" spans="1:10" x14ac:dyDescent="0.45">
      <c r="A196" s="41" t="s">
        <v>35</v>
      </c>
      <c r="B196" s="14">
        <v>601</v>
      </c>
      <c r="C196" s="19" t="s">
        <v>54</v>
      </c>
      <c r="D196" s="16" t="s">
        <v>100</v>
      </c>
      <c r="E196" s="19" t="s">
        <v>54</v>
      </c>
      <c r="F196" s="16" t="s">
        <v>9</v>
      </c>
      <c r="G196" s="16" t="s">
        <v>21</v>
      </c>
      <c r="H196" s="15" t="s">
        <v>518</v>
      </c>
      <c r="I196" s="16" t="s">
        <v>36</v>
      </c>
      <c r="J196" s="78">
        <v>22574.639999999999</v>
      </c>
    </row>
    <row r="197" spans="1:10" ht="36" x14ac:dyDescent="0.45">
      <c r="A197" s="58" t="s">
        <v>319</v>
      </c>
      <c r="B197" s="14">
        <v>601</v>
      </c>
      <c r="C197" s="14" t="s">
        <v>47</v>
      </c>
      <c r="D197" s="16" t="s">
        <v>100</v>
      </c>
      <c r="E197" s="19" t="s">
        <v>54</v>
      </c>
      <c r="F197" s="16" t="s">
        <v>9</v>
      </c>
      <c r="G197" s="16" t="s">
        <v>44</v>
      </c>
      <c r="H197" s="15" t="s">
        <v>18</v>
      </c>
      <c r="I197" s="16" t="s">
        <v>19</v>
      </c>
      <c r="J197" s="78">
        <f>J198</f>
        <v>1598.58</v>
      </c>
    </row>
    <row r="198" spans="1:10" ht="36.5" x14ac:dyDescent="0.45">
      <c r="A198" s="41" t="s">
        <v>293</v>
      </c>
      <c r="B198" s="14">
        <v>601</v>
      </c>
      <c r="C198" s="14" t="s">
        <v>47</v>
      </c>
      <c r="D198" s="16" t="s">
        <v>100</v>
      </c>
      <c r="E198" s="19" t="s">
        <v>54</v>
      </c>
      <c r="F198" s="16" t="s">
        <v>9</v>
      </c>
      <c r="G198" s="16" t="s">
        <v>44</v>
      </c>
      <c r="H198" s="15" t="s">
        <v>239</v>
      </c>
      <c r="I198" s="16" t="s">
        <v>19</v>
      </c>
      <c r="J198" s="78">
        <f>J199</f>
        <v>1598.58</v>
      </c>
    </row>
    <row r="199" spans="1:10" x14ac:dyDescent="0.45">
      <c r="A199" s="41" t="s">
        <v>35</v>
      </c>
      <c r="B199" s="14">
        <v>601</v>
      </c>
      <c r="C199" s="15" t="s">
        <v>54</v>
      </c>
      <c r="D199" s="16" t="s">
        <v>100</v>
      </c>
      <c r="E199" s="19" t="s">
        <v>54</v>
      </c>
      <c r="F199" s="16" t="s">
        <v>9</v>
      </c>
      <c r="G199" s="16" t="s">
        <v>44</v>
      </c>
      <c r="H199" s="15" t="s">
        <v>239</v>
      </c>
      <c r="I199" s="16" t="s">
        <v>36</v>
      </c>
      <c r="J199" s="78">
        <v>1598.58</v>
      </c>
    </row>
    <row r="200" spans="1:10" x14ac:dyDescent="0.45">
      <c r="A200" s="41" t="s">
        <v>79</v>
      </c>
      <c r="B200" s="14">
        <v>601</v>
      </c>
      <c r="C200" s="15" t="s">
        <v>54</v>
      </c>
      <c r="D200" s="15" t="s">
        <v>80</v>
      </c>
      <c r="E200" s="19" t="s">
        <v>16</v>
      </c>
      <c r="F200" s="16" t="s">
        <v>17</v>
      </c>
      <c r="G200" s="16" t="s">
        <v>16</v>
      </c>
      <c r="H200" s="15" t="s">
        <v>18</v>
      </c>
      <c r="I200" s="16" t="s">
        <v>19</v>
      </c>
      <c r="J200" s="53">
        <f>J201+J223</f>
        <v>388.96</v>
      </c>
    </row>
    <row r="201" spans="1:10" ht="36" x14ac:dyDescent="0.45">
      <c r="A201" s="58" t="s">
        <v>210</v>
      </c>
      <c r="B201" s="14">
        <v>601</v>
      </c>
      <c r="C201" s="15" t="s">
        <v>54</v>
      </c>
      <c r="D201" s="15" t="s">
        <v>80</v>
      </c>
      <c r="E201" s="19" t="s">
        <v>70</v>
      </c>
      <c r="F201" s="16" t="s">
        <v>17</v>
      </c>
      <c r="G201" s="16" t="s">
        <v>16</v>
      </c>
      <c r="H201" s="15" t="s">
        <v>18</v>
      </c>
      <c r="I201" s="16" t="s">
        <v>19</v>
      </c>
      <c r="J201" s="53">
        <f>J202+J206+J213</f>
        <v>285</v>
      </c>
    </row>
    <row r="202" spans="1:10" ht="37" x14ac:dyDescent="0.45">
      <c r="A202" s="41" t="s">
        <v>214</v>
      </c>
      <c r="B202" s="14">
        <v>601</v>
      </c>
      <c r="C202" s="15" t="s">
        <v>54</v>
      </c>
      <c r="D202" s="15" t="s">
        <v>80</v>
      </c>
      <c r="E202" s="16" t="s">
        <v>70</v>
      </c>
      <c r="F202" s="16" t="s">
        <v>26</v>
      </c>
      <c r="G202" s="16" t="s">
        <v>16</v>
      </c>
      <c r="H202" s="15" t="s">
        <v>18</v>
      </c>
      <c r="I202" s="16" t="s">
        <v>19</v>
      </c>
      <c r="J202" s="53">
        <f t="shared" ref="J202:J204" si="5">J203</f>
        <v>10</v>
      </c>
    </row>
    <row r="203" spans="1:10" ht="37" x14ac:dyDescent="0.45">
      <c r="A203" s="41" t="s">
        <v>185</v>
      </c>
      <c r="B203" s="14">
        <v>601</v>
      </c>
      <c r="C203" s="15" t="s">
        <v>54</v>
      </c>
      <c r="D203" s="15" t="s">
        <v>80</v>
      </c>
      <c r="E203" s="16" t="s">
        <v>70</v>
      </c>
      <c r="F203" s="16" t="s">
        <v>26</v>
      </c>
      <c r="G203" s="16" t="s">
        <v>21</v>
      </c>
      <c r="H203" s="15" t="s">
        <v>18</v>
      </c>
      <c r="I203" s="16" t="s">
        <v>19</v>
      </c>
      <c r="J203" s="53">
        <f t="shared" si="5"/>
        <v>10</v>
      </c>
    </row>
    <row r="204" spans="1:10" ht="36.5" x14ac:dyDescent="0.45">
      <c r="A204" s="79" t="s">
        <v>86</v>
      </c>
      <c r="B204" s="14">
        <v>601</v>
      </c>
      <c r="C204" s="15" t="s">
        <v>54</v>
      </c>
      <c r="D204" s="15" t="s">
        <v>80</v>
      </c>
      <c r="E204" s="16" t="s">
        <v>70</v>
      </c>
      <c r="F204" s="16" t="s">
        <v>26</v>
      </c>
      <c r="G204" s="16" t="s">
        <v>21</v>
      </c>
      <c r="H204" s="15" t="s">
        <v>87</v>
      </c>
      <c r="I204" s="16" t="s">
        <v>19</v>
      </c>
      <c r="J204" s="53">
        <f t="shared" si="5"/>
        <v>10</v>
      </c>
    </row>
    <row r="205" spans="1:10" x14ac:dyDescent="0.45">
      <c r="A205" s="41" t="s">
        <v>35</v>
      </c>
      <c r="B205" s="14">
        <v>601</v>
      </c>
      <c r="C205" s="15" t="s">
        <v>54</v>
      </c>
      <c r="D205" s="15" t="s">
        <v>80</v>
      </c>
      <c r="E205" s="16" t="s">
        <v>70</v>
      </c>
      <c r="F205" s="16" t="s">
        <v>26</v>
      </c>
      <c r="G205" s="16" t="s">
        <v>21</v>
      </c>
      <c r="H205" s="15" t="s">
        <v>87</v>
      </c>
      <c r="I205" s="16" t="s">
        <v>36</v>
      </c>
      <c r="J205" s="53">
        <v>10</v>
      </c>
    </row>
    <row r="206" spans="1:10" ht="37" x14ac:dyDescent="0.45">
      <c r="A206" s="41" t="s">
        <v>215</v>
      </c>
      <c r="B206" s="14">
        <v>601</v>
      </c>
      <c r="C206" s="15" t="s">
        <v>54</v>
      </c>
      <c r="D206" s="15" t="s">
        <v>80</v>
      </c>
      <c r="E206" s="19" t="s">
        <v>70</v>
      </c>
      <c r="F206" s="16" t="s">
        <v>85</v>
      </c>
      <c r="G206" s="16" t="s">
        <v>16</v>
      </c>
      <c r="H206" s="15" t="s">
        <v>18</v>
      </c>
      <c r="I206" s="16" t="s">
        <v>19</v>
      </c>
      <c r="J206" s="53">
        <f>J207+J210</f>
        <v>250</v>
      </c>
    </row>
    <row r="207" spans="1:10" ht="37" x14ac:dyDescent="0.45">
      <c r="A207" s="41" t="s">
        <v>183</v>
      </c>
      <c r="B207" s="14">
        <v>601</v>
      </c>
      <c r="C207" s="15" t="s">
        <v>54</v>
      </c>
      <c r="D207" s="15" t="s">
        <v>80</v>
      </c>
      <c r="E207" s="19" t="s">
        <v>70</v>
      </c>
      <c r="F207" s="16" t="s">
        <v>85</v>
      </c>
      <c r="G207" s="16" t="s">
        <v>21</v>
      </c>
      <c r="H207" s="15" t="s">
        <v>18</v>
      </c>
      <c r="I207" s="16" t="s">
        <v>19</v>
      </c>
      <c r="J207" s="53">
        <f>J208</f>
        <v>200</v>
      </c>
    </row>
    <row r="208" spans="1:10" ht="36.5" x14ac:dyDescent="0.45">
      <c r="A208" s="41" t="s">
        <v>81</v>
      </c>
      <c r="B208" s="14">
        <v>601</v>
      </c>
      <c r="C208" s="15" t="s">
        <v>54</v>
      </c>
      <c r="D208" s="15" t="s">
        <v>80</v>
      </c>
      <c r="E208" s="16" t="s">
        <v>70</v>
      </c>
      <c r="F208" s="16" t="s">
        <v>85</v>
      </c>
      <c r="G208" s="16" t="s">
        <v>21</v>
      </c>
      <c r="H208" s="15" t="s">
        <v>82</v>
      </c>
      <c r="I208" s="16" t="s">
        <v>19</v>
      </c>
      <c r="J208" s="53">
        <f>J209</f>
        <v>200</v>
      </c>
    </row>
    <row r="209" spans="1:10" x14ac:dyDescent="0.45">
      <c r="A209" s="41" t="s">
        <v>37</v>
      </c>
      <c r="B209" s="14">
        <v>601</v>
      </c>
      <c r="C209" s="15" t="s">
        <v>54</v>
      </c>
      <c r="D209" s="15" t="s">
        <v>80</v>
      </c>
      <c r="E209" s="16" t="s">
        <v>70</v>
      </c>
      <c r="F209" s="16" t="s">
        <v>85</v>
      </c>
      <c r="G209" s="16" t="s">
        <v>21</v>
      </c>
      <c r="H209" s="15" t="s">
        <v>82</v>
      </c>
      <c r="I209" s="16" t="s">
        <v>38</v>
      </c>
      <c r="J209" s="53">
        <v>200</v>
      </c>
    </row>
    <row r="210" spans="1:10" ht="37" x14ac:dyDescent="0.45">
      <c r="A210" s="41" t="s">
        <v>184</v>
      </c>
      <c r="B210" s="14">
        <v>601</v>
      </c>
      <c r="C210" s="15" t="s">
        <v>54</v>
      </c>
      <c r="D210" s="15" t="s">
        <v>80</v>
      </c>
      <c r="E210" s="19" t="s">
        <v>70</v>
      </c>
      <c r="F210" s="16" t="s">
        <v>85</v>
      </c>
      <c r="G210" s="16" t="s">
        <v>44</v>
      </c>
      <c r="H210" s="15" t="s">
        <v>18</v>
      </c>
      <c r="I210" s="16" t="s">
        <v>19</v>
      </c>
      <c r="J210" s="53">
        <f>J211</f>
        <v>50</v>
      </c>
    </row>
    <row r="211" spans="1:10" ht="36" x14ac:dyDescent="0.45">
      <c r="A211" s="80" t="s">
        <v>83</v>
      </c>
      <c r="B211" s="14">
        <v>601</v>
      </c>
      <c r="C211" s="15" t="s">
        <v>54</v>
      </c>
      <c r="D211" s="15" t="s">
        <v>80</v>
      </c>
      <c r="E211" s="16" t="s">
        <v>70</v>
      </c>
      <c r="F211" s="16" t="s">
        <v>85</v>
      </c>
      <c r="G211" s="16" t="s">
        <v>44</v>
      </c>
      <c r="H211" s="15" t="s">
        <v>84</v>
      </c>
      <c r="I211" s="16" t="s">
        <v>19</v>
      </c>
      <c r="J211" s="53">
        <f>J212</f>
        <v>50</v>
      </c>
    </row>
    <row r="212" spans="1:10" x14ac:dyDescent="0.45">
      <c r="A212" s="41" t="s">
        <v>35</v>
      </c>
      <c r="B212" s="14">
        <v>601</v>
      </c>
      <c r="C212" s="15" t="s">
        <v>54</v>
      </c>
      <c r="D212" s="15" t="s">
        <v>80</v>
      </c>
      <c r="E212" s="16" t="s">
        <v>70</v>
      </c>
      <c r="F212" s="16" t="s">
        <v>85</v>
      </c>
      <c r="G212" s="16" t="s">
        <v>44</v>
      </c>
      <c r="H212" s="15" t="s">
        <v>84</v>
      </c>
      <c r="I212" s="16" t="s">
        <v>36</v>
      </c>
      <c r="J212" s="53">
        <v>50</v>
      </c>
    </row>
    <row r="213" spans="1:10" ht="54.5" x14ac:dyDescent="0.45">
      <c r="A213" s="41" t="s">
        <v>326</v>
      </c>
      <c r="B213" s="14">
        <v>601</v>
      </c>
      <c r="C213" s="15" t="s">
        <v>54</v>
      </c>
      <c r="D213" s="15" t="s">
        <v>80</v>
      </c>
      <c r="E213" s="16" t="s">
        <v>70</v>
      </c>
      <c r="F213" s="16" t="s">
        <v>9</v>
      </c>
      <c r="G213" s="16" t="s">
        <v>16</v>
      </c>
      <c r="H213" s="15" t="s">
        <v>18</v>
      </c>
      <c r="I213" s="16" t="s">
        <v>19</v>
      </c>
      <c r="J213" s="53">
        <f>J214+J217+J220</f>
        <v>25</v>
      </c>
    </row>
    <row r="214" spans="1:10" ht="22.75" customHeight="1" x14ac:dyDescent="0.45">
      <c r="A214" s="41" t="s">
        <v>327</v>
      </c>
      <c r="B214" s="14">
        <v>601</v>
      </c>
      <c r="C214" s="15" t="s">
        <v>54</v>
      </c>
      <c r="D214" s="15" t="s">
        <v>80</v>
      </c>
      <c r="E214" s="16" t="s">
        <v>70</v>
      </c>
      <c r="F214" s="16" t="s">
        <v>9</v>
      </c>
      <c r="G214" s="16" t="s">
        <v>21</v>
      </c>
      <c r="H214" s="15" t="s">
        <v>18</v>
      </c>
      <c r="I214" s="16" t="s">
        <v>19</v>
      </c>
      <c r="J214" s="53">
        <f>J215</f>
        <v>10</v>
      </c>
    </row>
    <row r="215" spans="1:10" ht="36.5" x14ac:dyDescent="0.45">
      <c r="A215" s="41" t="s">
        <v>345</v>
      </c>
      <c r="B215" s="14">
        <v>601</v>
      </c>
      <c r="C215" s="15" t="s">
        <v>54</v>
      </c>
      <c r="D215" s="15" t="s">
        <v>80</v>
      </c>
      <c r="E215" s="16" t="s">
        <v>70</v>
      </c>
      <c r="F215" s="16" t="s">
        <v>9</v>
      </c>
      <c r="G215" s="16" t="s">
        <v>21</v>
      </c>
      <c r="H215" s="15" t="s">
        <v>325</v>
      </c>
      <c r="I215" s="16" t="s">
        <v>19</v>
      </c>
      <c r="J215" s="53">
        <f>J216</f>
        <v>10</v>
      </c>
    </row>
    <row r="216" spans="1:10" x14ac:dyDescent="0.45">
      <c r="A216" s="41" t="s">
        <v>35</v>
      </c>
      <c r="B216" s="14">
        <v>601</v>
      </c>
      <c r="C216" s="15" t="s">
        <v>54</v>
      </c>
      <c r="D216" s="15" t="s">
        <v>80</v>
      </c>
      <c r="E216" s="16" t="s">
        <v>70</v>
      </c>
      <c r="F216" s="16" t="s">
        <v>9</v>
      </c>
      <c r="G216" s="16" t="s">
        <v>21</v>
      </c>
      <c r="H216" s="15" t="s">
        <v>325</v>
      </c>
      <c r="I216" s="16" t="s">
        <v>36</v>
      </c>
      <c r="J216" s="53">
        <v>10</v>
      </c>
    </row>
    <row r="217" spans="1:10" ht="36.5" x14ac:dyDescent="0.45">
      <c r="A217" s="41" t="s">
        <v>330</v>
      </c>
      <c r="B217" s="14">
        <v>601</v>
      </c>
      <c r="C217" s="15" t="s">
        <v>54</v>
      </c>
      <c r="D217" s="15" t="s">
        <v>80</v>
      </c>
      <c r="E217" s="16" t="s">
        <v>70</v>
      </c>
      <c r="F217" s="16" t="s">
        <v>9</v>
      </c>
      <c r="G217" s="16" t="s">
        <v>44</v>
      </c>
      <c r="H217" s="15" t="s">
        <v>18</v>
      </c>
      <c r="I217" s="16" t="s">
        <v>19</v>
      </c>
      <c r="J217" s="53">
        <f>J219</f>
        <v>10</v>
      </c>
    </row>
    <row r="218" spans="1:10" ht="36.5" x14ac:dyDescent="0.45">
      <c r="A218" s="41" t="s">
        <v>346</v>
      </c>
      <c r="B218" s="14">
        <v>601</v>
      </c>
      <c r="C218" s="15" t="s">
        <v>54</v>
      </c>
      <c r="D218" s="15" t="s">
        <v>80</v>
      </c>
      <c r="E218" s="16" t="s">
        <v>70</v>
      </c>
      <c r="F218" s="16" t="s">
        <v>9</v>
      </c>
      <c r="G218" s="16" t="s">
        <v>44</v>
      </c>
      <c r="H218" s="15" t="s">
        <v>328</v>
      </c>
      <c r="I218" s="16" t="s">
        <v>19</v>
      </c>
      <c r="J218" s="53">
        <f>J219</f>
        <v>10</v>
      </c>
    </row>
    <row r="219" spans="1:10" x14ac:dyDescent="0.45">
      <c r="A219" s="41" t="s">
        <v>35</v>
      </c>
      <c r="B219" s="14">
        <v>601</v>
      </c>
      <c r="C219" s="15" t="s">
        <v>54</v>
      </c>
      <c r="D219" s="15" t="s">
        <v>80</v>
      </c>
      <c r="E219" s="16" t="s">
        <v>70</v>
      </c>
      <c r="F219" s="16" t="s">
        <v>9</v>
      </c>
      <c r="G219" s="16" t="s">
        <v>44</v>
      </c>
      <c r="H219" s="15" t="s">
        <v>328</v>
      </c>
      <c r="I219" s="16" t="s">
        <v>36</v>
      </c>
      <c r="J219" s="53">
        <v>10</v>
      </c>
    </row>
    <row r="220" spans="1:10" x14ac:dyDescent="0.45">
      <c r="A220" s="41" t="s">
        <v>331</v>
      </c>
      <c r="B220" s="14">
        <v>601</v>
      </c>
      <c r="C220" s="15" t="s">
        <v>54</v>
      </c>
      <c r="D220" s="15" t="s">
        <v>80</v>
      </c>
      <c r="E220" s="16" t="s">
        <v>70</v>
      </c>
      <c r="F220" s="16" t="s">
        <v>9</v>
      </c>
      <c r="G220" s="16" t="s">
        <v>24</v>
      </c>
      <c r="H220" s="15" t="s">
        <v>18</v>
      </c>
      <c r="I220" s="16" t="s">
        <v>19</v>
      </c>
      <c r="J220" s="53">
        <f>J222</f>
        <v>5</v>
      </c>
    </row>
    <row r="221" spans="1:10" x14ac:dyDescent="0.45">
      <c r="A221" s="41" t="s">
        <v>332</v>
      </c>
      <c r="B221" s="14">
        <v>601</v>
      </c>
      <c r="C221" s="15" t="s">
        <v>54</v>
      </c>
      <c r="D221" s="15" t="s">
        <v>80</v>
      </c>
      <c r="E221" s="16" t="s">
        <v>70</v>
      </c>
      <c r="F221" s="16" t="s">
        <v>9</v>
      </c>
      <c r="G221" s="16" t="s">
        <v>24</v>
      </c>
      <c r="H221" s="15" t="s">
        <v>329</v>
      </c>
      <c r="I221" s="16" t="s">
        <v>19</v>
      </c>
      <c r="J221" s="53">
        <f>J222</f>
        <v>5</v>
      </c>
    </row>
    <row r="222" spans="1:10" x14ac:dyDescent="0.45">
      <c r="A222" s="41" t="s">
        <v>35</v>
      </c>
      <c r="B222" s="14">
        <v>601</v>
      </c>
      <c r="C222" s="15" t="s">
        <v>54</v>
      </c>
      <c r="D222" s="15" t="s">
        <v>80</v>
      </c>
      <c r="E222" s="16" t="s">
        <v>70</v>
      </c>
      <c r="F222" s="16" t="s">
        <v>9</v>
      </c>
      <c r="G222" s="16" t="s">
        <v>24</v>
      </c>
      <c r="H222" s="15" t="s">
        <v>329</v>
      </c>
      <c r="I222" s="16" t="s">
        <v>36</v>
      </c>
      <c r="J222" s="53">
        <v>5</v>
      </c>
    </row>
    <row r="223" spans="1:10" ht="54.5" x14ac:dyDescent="0.45">
      <c r="A223" s="41" t="s">
        <v>289</v>
      </c>
      <c r="B223" s="15" t="s">
        <v>211</v>
      </c>
      <c r="C223" s="15" t="s">
        <v>54</v>
      </c>
      <c r="D223" s="16">
        <v>12</v>
      </c>
      <c r="E223" s="19" t="s">
        <v>96</v>
      </c>
      <c r="F223" s="16" t="s">
        <v>17</v>
      </c>
      <c r="G223" s="16" t="s">
        <v>16</v>
      </c>
      <c r="H223" s="15" t="s">
        <v>18</v>
      </c>
      <c r="I223" s="16" t="s">
        <v>19</v>
      </c>
      <c r="J223" s="53">
        <f t="shared" ref="J223:J225" si="6">J224</f>
        <v>103.96</v>
      </c>
    </row>
    <row r="224" spans="1:10" ht="37" x14ac:dyDescent="0.45">
      <c r="A224" s="41" t="s">
        <v>343</v>
      </c>
      <c r="B224" s="15" t="s">
        <v>211</v>
      </c>
      <c r="C224" s="15" t="s">
        <v>54</v>
      </c>
      <c r="D224" s="16">
        <v>12</v>
      </c>
      <c r="E224" s="19" t="s">
        <v>96</v>
      </c>
      <c r="F224" s="16" t="s">
        <v>17</v>
      </c>
      <c r="G224" s="16" t="s">
        <v>21</v>
      </c>
      <c r="H224" s="15" t="s">
        <v>18</v>
      </c>
      <c r="I224" s="16" t="s">
        <v>19</v>
      </c>
      <c r="J224" s="53">
        <f t="shared" si="6"/>
        <v>103.96</v>
      </c>
    </row>
    <row r="225" spans="1:10" x14ac:dyDescent="0.45">
      <c r="A225" s="81" t="s">
        <v>393</v>
      </c>
      <c r="B225" s="15" t="s">
        <v>211</v>
      </c>
      <c r="C225" s="15" t="s">
        <v>54</v>
      </c>
      <c r="D225" s="16">
        <v>12</v>
      </c>
      <c r="E225" s="19" t="s">
        <v>96</v>
      </c>
      <c r="F225" s="16" t="s">
        <v>17</v>
      </c>
      <c r="G225" s="16" t="s">
        <v>21</v>
      </c>
      <c r="H225" s="15" t="s">
        <v>392</v>
      </c>
      <c r="I225" s="16" t="s">
        <v>19</v>
      </c>
      <c r="J225" s="53">
        <f t="shared" si="6"/>
        <v>103.96</v>
      </c>
    </row>
    <row r="226" spans="1:10" x14ac:dyDescent="0.45">
      <c r="A226" s="41" t="s">
        <v>35</v>
      </c>
      <c r="B226" s="15" t="s">
        <v>211</v>
      </c>
      <c r="C226" s="15" t="s">
        <v>54</v>
      </c>
      <c r="D226" s="16">
        <v>12</v>
      </c>
      <c r="E226" s="19" t="s">
        <v>96</v>
      </c>
      <c r="F226" s="16" t="s">
        <v>17</v>
      </c>
      <c r="G226" s="16" t="s">
        <v>21</v>
      </c>
      <c r="H226" s="15" t="s">
        <v>392</v>
      </c>
      <c r="I226" s="16" t="s">
        <v>36</v>
      </c>
      <c r="J226" s="53">
        <v>103.96</v>
      </c>
    </row>
    <row r="227" spans="1:10" x14ac:dyDescent="0.45">
      <c r="A227" s="42" t="s">
        <v>89</v>
      </c>
      <c r="B227" s="14">
        <v>601</v>
      </c>
      <c r="C227" s="12" t="s">
        <v>70</v>
      </c>
      <c r="D227" s="12" t="s">
        <v>16</v>
      </c>
      <c r="E227" s="13" t="s">
        <v>16</v>
      </c>
      <c r="F227" s="13" t="s">
        <v>17</v>
      </c>
      <c r="G227" s="13" t="s">
        <v>16</v>
      </c>
      <c r="H227" s="12" t="s">
        <v>18</v>
      </c>
      <c r="I227" s="13" t="s">
        <v>19</v>
      </c>
      <c r="J227" s="52">
        <f>J273+J233+J239+J228</f>
        <v>40250.020000000004</v>
      </c>
    </row>
    <row r="228" spans="1:10" x14ac:dyDescent="0.45">
      <c r="A228" s="42" t="s">
        <v>907</v>
      </c>
      <c r="B228" s="14">
        <v>601</v>
      </c>
      <c r="C228" s="12" t="s">
        <v>70</v>
      </c>
      <c r="D228" s="12" t="s">
        <v>21</v>
      </c>
      <c r="E228" s="13" t="s">
        <v>16</v>
      </c>
      <c r="F228" s="13" t="s">
        <v>17</v>
      </c>
      <c r="G228" s="13" t="s">
        <v>16</v>
      </c>
      <c r="H228" s="12" t="s">
        <v>18</v>
      </c>
      <c r="I228" s="13" t="s">
        <v>19</v>
      </c>
      <c r="J228" s="52">
        <f>J229</f>
        <v>45</v>
      </c>
    </row>
    <row r="229" spans="1:10" ht="36.5" x14ac:dyDescent="0.45">
      <c r="A229" s="41" t="s">
        <v>447</v>
      </c>
      <c r="B229" s="14">
        <v>601</v>
      </c>
      <c r="C229" s="15" t="s">
        <v>70</v>
      </c>
      <c r="D229" s="15" t="s">
        <v>21</v>
      </c>
      <c r="E229" s="16" t="s">
        <v>371</v>
      </c>
      <c r="F229" s="16" t="s">
        <v>17</v>
      </c>
      <c r="G229" s="16" t="s">
        <v>16</v>
      </c>
      <c r="H229" s="15" t="s">
        <v>18</v>
      </c>
      <c r="I229" s="16" t="s">
        <v>19</v>
      </c>
      <c r="J229" s="53">
        <f>J230</f>
        <v>45</v>
      </c>
    </row>
    <row r="230" spans="1:10" x14ac:dyDescent="0.45">
      <c r="A230" s="71" t="s">
        <v>464</v>
      </c>
      <c r="B230" s="14">
        <v>601</v>
      </c>
      <c r="C230" s="15" t="s">
        <v>70</v>
      </c>
      <c r="D230" s="15" t="s">
        <v>21</v>
      </c>
      <c r="E230" s="16" t="s">
        <v>371</v>
      </c>
      <c r="F230" s="16" t="s">
        <v>26</v>
      </c>
      <c r="G230" s="16" t="s">
        <v>16</v>
      </c>
      <c r="H230" s="15" t="s">
        <v>18</v>
      </c>
      <c r="I230" s="16" t="s">
        <v>19</v>
      </c>
      <c r="J230" s="53">
        <f>J231</f>
        <v>45</v>
      </c>
    </row>
    <row r="231" spans="1:10" ht="54.5" x14ac:dyDescent="0.45">
      <c r="A231" s="41" t="s">
        <v>944</v>
      </c>
      <c r="B231" s="14">
        <v>601</v>
      </c>
      <c r="C231" s="15" t="s">
        <v>70</v>
      </c>
      <c r="D231" s="15" t="s">
        <v>21</v>
      </c>
      <c r="E231" s="16" t="s">
        <v>371</v>
      </c>
      <c r="F231" s="16" t="s">
        <v>26</v>
      </c>
      <c r="G231" s="16" t="s">
        <v>16</v>
      </c>
      <c r="H231" s="15" t="s">
        <v>940</v>
      </c>
      <c r="I231" s="16" t="s">
        <v>19</v>
      </c>
      <c r="J231" s="53">
        <f>J232</f>
        <v>45</v>
      </c>
    </row>
    <row r="232" spans="1:10" ht="36.5" x14ac:dyDescent="0.45">
      <c r="A232" s="41" t="s">
        <v>941</v>
      </c>
      <c r="B232" s="14">
        <v>601</v>
      </c>
      <c r="C232" s="15" t="s">
        <v>70</v>
      </c>
      <c r="D232" s="15" t="s">
        <v>21</v>
      </c>
      <c r="E232" s="16" t="s">
        <v>371</v>
      </c>
      <c r="F232" s="16" t="s">
        <v>26</v>
      </c>
      <c r="G232" s="16" t="s">
        <v>16</v>
      </c>
      <c r="H232" s="15" t="s">
        <v>940</v>
      </c>
      <c r="I232" s="16" t="s">
        <v>108</v>
      </c>
      <c r="J232" s="53">
        <v>45</v>
      </c>
    </row>
    <row r="233" spans="1:10" x14ac:dyDescent="0.45">
      <c r="A233" s="42" t="s">
        <v>216</v>
      </c>
      <c r="B233" s="13" t="s">
        <v>211</v>
      </c>
      <c r="C233" s="12" t="s">
        <v>70</v>
      </c>
      <c r="D233" s="12" t="s">
        <v>44</v>
      </c>
      <c r="E233" s="13" t="s">
        <v>16</v>
      </c>
      <c r="F233" s="13" t="s">
        <v>17</v>
      </c>
      <c r="G233" s="13" t="s">
        <v>16</v>
      </c>
      <c r="H233" s="12" t="s">
        <v>18</v>
      </c>
      <c r="I233" s="13" t="s">
        <v>19</v>
      </c>
      <c r="J233" s="52">
        <f>J234</f>
        <v>7.77</v>
      </c>
    </row>
    <row r="234" spans="1:10" ht="54.5" x14ac:dyDescent="0.45">
      <c r="A234" s="41" t="s">
        <v>278</v>
      </c>
      <c r="B234" s="14">
        <v>601</v>
      </c>
      <c r="C234" s="15" t="s">
        <v>70</v>
      </c>
      <c r="D234" s="15" t="s">
        <v>44</v>
      </c>
      <c r="E234" s="16" t="s">
        <v>55</v>
      </c>
      <c r="F234" s="16" t="s">
        <v>17</v>
      </c>
      <c r="G234" s="16" t="s">
        <v>16</v>
      </c>
      <c r="H234" s="15" t="s">
        <v>18</v>
      </c>
      <c r="I234" s="16" t="s">
        <v>19</v>
      </c>
      <c r="J234" s="53">
        <f>J235</f>
        <v>7.77</v>
      </c>
    </row>
    <row r="235" spans="1:10" ht="36.5" x14ac:dyDescent="0.45">
      <c r="A235" s="41" t="s">
        <v>275</v>
      </c>
      <c r="B235" s="14">
        <v>601</v>
      </c>
      <c r="C235" s="15" t="s">
        <v>70</v>
      </c>
      <c r="D235" s="15" t="s">
        <v>44</v>
      </c>
      <c r="E235" s="16" t="s">
        <v>55</v>
      </c>
      <c r="F235" s="16" t="s">
        <v>26</v>
      </c>
      <c r="G235" s="16" t="s">
        <v>16</v>
      </c>
      <c r="H235" s="15" t="s">
        <v>18</v>
      </c>
      <c r="I235" s="16" t="s">
        <v>19</v>
      </c>
      <c r="J235" s="53">
        <f t="shared" ref="J235:J237" si="7">J236</f>
        <v>7.77</v>
      </c>
    </row>
    <row r="236" spans="1:10" ht="36.5" x14ac:dyDescent="0.45">
      <c r="A236" s="41" t="s">
        <v>276</v>
      </c>
      <c r="B236" s="14">
        <v>601</v>
      </c>
      <c r="C236" s="15" t="s">
        <v>70</v>
      </c>
      <c r="D236" s="15" t="s">
        <v>44</v>
      </c>
      <c r="E236" s="16" t="s">
        <v>55</v>
      </c>
      <c r="F236" s="16" t="s">
        <v>26</v>
      </c>
      <c r="G236" s="16" t="s">
        <v>21</v>
      </c>
      <c r="H236" s="15" t="s">
        <v>18</v>
      </c>
      <c r="I236" s="16" t="s">
        <v>19</v>
      </c>
      <c r="J236" s="53">
        <f t="shared" si="7"/>
        <v>7.77</v>
      </c>
    </row>
    <row r="237" spans="1:10" x14ac:dyDescent="0.45">
      <c r="A237" s="41" t="s">
        <v>347</v>
      </c>
      <c r="B237" s="14">
        <v>601</v>
      </c>
      <c r="C237" s="15" t="s">
        <v>70</v>
      </c>
      <c r="D237" s="15" t="s">
        <v>44</v>
      </c>
      <c r="E237" s="16" t="s">
        <v>55</v>
      </c>
      <c r="F237" s="16" t="s">
        <v>26</v>
      </c>
      <c r="G237" s="16" t="s">
        <v>21</v>
      </c>
      <c r="H237" s="15" t="s">
        <v>277</v>
      </c>
      <c r="I237" s="16" t="s">
        <v>19</v>
      </c>
      <c r="J237" s="53">
        <f t="shared" si="7"/>
        <v>7.77</v>
      </c>
    </row>
    <row r="238" spans="1:10" x14ac:dyDescent="0.45">
      <c r="A238" s="41" t="s">
        <v>35</v>
      </c>
      <c r="B238" s="14">
        <v>601</v>
      </c>
      <c r="C238" s="15" t="s">
        <v>70</v>
      </c>
      <c r="D238" s="15" t="s">
        <v>44</v>
      </c>
      <c r="E238" s="16" t="s">
        <v>55</v>
      </c>
      <c r="F238" s="16" t="s">
        <v>26</v>
      </c>
      <c r="G238" s="16" t="s">
        <v>21</v>
      </c>
      <c r="H238" s="15" t="s">
        <v>277</v>
      </c>
      <c r="I238" s="16" t="s">
        <v>36</v>
      </c>
      <c r="J238" s="53">
        <v>7.77</v>
      </c>
    </row>
    <row r="239" spans="1:10" x14ac:dyDescent="0.45">
      <c r="A239" s="42" t="s">
        <v>232</v>
      </c>
      <c r="B239" s="13" t="s">
        <v>211</v>
      </c>
      <c r="C239" s="12" t="s">
        <v>70</v>
      </c>
      <c r="D239" s="12" t="s">
        <v>24</v>
      </c>
      <c r="E239" s="13" t="s">
        <v>16</v>
      </c>
      <c r="F239" s="12" t="s">
        <v>17</v>
      </c>
      <c r="G239" s="13" t="s">
        <v>16</v>
      </c>
      <c r="H239" s="12" t="s">
        <v>18</v>
      </c>
      <c r="I239" s="13" t="s">
        <v>19</v>
      </c>
      <c r="J239" s="52">
        <f>J240+J268+J261</f>
        <v>39050.44</v>
      </c>
    </row>
    <row r="240" spans="1:10" ht="54.5" x14ac:dyDescent="0.45">
      <c r="A240" s="41" t="s">
        <v>278</v>
      </c>
      <c r="B240" s="14">
        <v>601</v>
      </c>
      <c r="C240" s="15" t="s">
        <v>70</v>
      </c>
      <c r="D240" s="15" t="s">
        <v>24</v>
      </c>
      <c r="E240" s="16" t="s">
        <v>55</v>
      </c>
      <c r="F240" s="15" t="s">
        <v>17</v>
      </c>
      <c r="G240" s="16" t="s">
        <v>16</v>
      </c>
      <c r="H240" s="15" t="s">
        <v>18</v>
      </c>
      <c r="I240" s="16" t="s">
        <v>19</v>
      </c>
      <c r="J240" s="53">
        <f>J241+J253+J257</f>
        <v>35251.69</v>
      </c>
    </row>
    <row r="241" spans="1:10" ht="36.5" x14ac:dyDescent="0.45">
      <c r="A241" s="41" t="s">
        <v>283</v>
      </c>
      <c r="B241" s="14">
        <v>601</v>
      </c>
      <c r="C241" s="15" t="s">
        <v>70</v>
      </c>
      <c r="D241" s="15" t="s">
        <v>24</v>
      </c>
      <c r="E241" s="16" t="s">
        <v>55</v>
      </c>
      <c r="F241" s="15" t="s">
        <v>85</v>
      </c>
      <c r="G241" s="16" t="s">
        <v>16</v>
      </c>
      <c r="H241" s="15" t="s">
        <v>18</v>
      </c>
      <c r="I241" s="16" t="s">
        <v>19</v>
      </c>
      <c r="J241" s="50">
        <f>J242+J245+J248</f>
        <v>17679.7</v>
      </c>
    </row>
    <row r="242" spans="1:10" x14ac:dyDescent="0.45">
      <c r="A242" s="41" t="s">
        <v>245</v>
      </c>
      <c r="B242" s="16" t="s">
        <v>211</v>
      </c>
      <c r="C242" s="15" t="s">
        <v>70</v>
      </c>
      <c r="D242" s="15" t="s">
        <v>24</v>
      </c>
      <c r="E242" s="16" t="s">
        <v>55</v>
      </c>
      <c r="F242" s="16" t="s">
        <v>85</v>
      </c>
      <c r="G242" s="16" t="s">
        <v>44</v>
      </c>
      <c r="H242" s="15" t="s">
        <v>18</v>
      </c>
      <c r="I242" s="16" t="s">
        <v>19</v>
      </c>
      <c r="J242" s="53">
        <f>J243</f>
        <v>996.8</v>
      </c>
    </row>
    <row r="243" spans="1:10" x14ac:dyDescent="0.45">
      <c r="A243" s="41" t="s">
        <v>284</v>
      </c>
      <c r="B243" s="14">
        <v>601</v>
      </c>
      <c r="C243" s="15" t="s">
        <v>70</v>
      </c>
      <c r="D243" s="15" t="s">
        <v>24</v>
      </c>
      <c r="E243" s="16" t="s">
        <v>55</v>
      </c>
      <c r="F243" s="16" t="s">
        <v>85</v>
      </c>
      <c r="G243" s="16" t="s">
        <v>44</v>
      </c>
      <c r="H243" s="15" t="s">
        <v>220</v>
      </c>
      <c r="I243" s="16" t="s">
        <v>19</v>
      </c>
      <c r="J243" s="53">
        <f>J244</f>
        <v>996.8</v>
      </c>
    </row>
    <row r="244" spans="1:10" x14ac:dyDescent="0.45">
      <c r="A244" s="41" t="s">
        <v>35</v>
      </c>
      <c r="B244" s="14">
        <v>601</v>
      </c>
      <c r="C244" s="15" t="s">
        <v>70</v>
      </c>
      <c r="D244" s="15" t="s">
        <v>24</v>
      </c>
      <c r="E244" s="16" t="s">
        <v>55</v>
      </c>
      <c r="F244" s="16" t="s">
        <v>85</v>
      </c>
      <c r="G244" s="16" t="s">
        <v>44</v>
      </c>
      <c r="H244" s="15" t="s">
        <v>220</v>
      </c>
      <c r="I244" s="16" t="s">
        <v>36</v>
      </c>
      <c r="J244" s="53">
        <v>996.8</v>
      </c>
    </row>
    <row r="245" spans="1:10" x14ac:dyDescent="0.45">
      <c r="A245" s="41" t="s">
        <v>246</v>
      </c>
      <c r="B245" s="14">
        <v>601</v>
      </c>
      <c r="C245" s="15" t="s">
        <v>70</v>
      </c>
      <c r="D245" s="15" t="s">
        <v>24</v>
      </c>
      <c r="E245" s="16" t="s">
        <v>55</v>
      </c>
      <c r="F245" s="16" t="s">
        <v>85</v>
      </c>
      <c r="G245" s="16" t="s">
        <v>54</v>
      </c>
      <c r="H245" s="15" t="s">
        <v>18</v>
      </c>
      <c r="I245" s="16" t="s">
        <v>19</v>
      </c>
      <c r="J245" s="53">
        <f>J246</f>
        <v>13476.42</v>
      </c>
    </row>
    <row r="246" spans="1:10" x14ac:dyDescent="0.45">
      <c r="A246" s="41" t="s">
        <v>221</v>
      </c>
      <c r="B246" s="14">
        <v>601</v>
      </c>
      <c r="C246" s="15" t="s">
        <v>70</v>
      </c>
      <c r="D246" s="15" t="s">
        <v>24</v>
      </c>
      <c r="E246" s="16" t="s">
        <v>55</v>
      </c>
      <c r="F246" s="16" t="s">
        <v>85</v>
      </c>
      <c r="G246" s="16" t="s">
        <v>54</v>
      </c>
      <c r="H246" s="15" t="s">
        <v>222</v>
      </c>
      <c r="I246" s="16" t="s">
        <v>19</v>
      </c>
      <c r="J246" s="53">
        <f>J247</f>
        <v>13476.42</v>
      </c>
    </row>
    <row r="247" spans="1:10" x14ac:dyDescent="0.45">
      <c r="A247" s="41" t="s">
        <v>35</v>
      </c>
      <c r="B247" s="14">
        <v>601</v>
      </c>
      <c r="C247" s="15" t="s">
        <v>70</v>
      </c>
      <c r="D247" s="15" t="s">
        <v>24</v>
      </c>
      <c r="E247" s="16" t="s">
        <v>55</v>
      </c>
      <c r="F247" s="16" t="s">
        <v>85</v>
      </c>
      <c r="G247" s="16" t="s">
        <v>54</v>
      </c>
      <c r="H247" s="15" t="s">
        <v>222</v>
      </c>
      <c r="I247" s="16" t="s">
        <v>36</v>
      </c>
      <c r="J247" s="53">
        <v>13476.42</v>
      </c>
    </row>
    <row r="248" spans="1:10" x14ac:dyDescent="0.45">
      <c r="A248" s="41" t="s">
        <v>430</v>
      </c>
      <c r="B248" s="14">
        <v>601</v>
      </c>
      <c r="C248" s="15" t="s">
        <v>70</v>
      </c>
      <c r="D248" s="15" t="s">
        <v>24</v>
      </c>
      <c r="E248" s="16" t="s">
        <v>55</v>
      </c>
      <c r="F248" s="16" t="s">
        <v>85</v>
      </c>
      <c r="G248" s="16" t="s">
        <v>70</v>
      </c>
      <c r="H248" s="15" t="s">
        <v>18</v>
      </c>
      <c r="I248" s="16" t="s">
        <v>19</v>
      </c>
      <c r="J248" s="53">
        <f>J249+J251</f>
        <v>3206.48</v>
      </c>
    </row>
    <row r="249" spans="1:10" ht="72.5" x14ac:dyDescent="0.45">
      <c r="A249" s="76" t="s">
        <v>535</v>
      </c>
      <c r="B249" s="14">
        <v>601</v>
      </c>
      <c r="C249" s="15" t="s">
        <v>70</v>
      </c>
      <c r="D249" s="15" t="s">
        <v>24</v>
      </c>
      <c r="E249" s="16" t="s">
        <v>55</v>
      </c>
      <c r="F249" s="16" t="s">
        <v>85</v>
      </c>
      <c r="G249" s="16" t="s">
        <v>70</v>
      </c>
      <c r="H249" s="15" t="s">
        <v>474</v>
      </c>
      <c r="I249" s="16" t="s">
        <v>19</v>
      </c>
      <c r="J249" s="53">
        <f>J250</f>
        <v>2974.48</v>
      </c>
    </row>
    <row r="250" spans="1:10" x14ac:dyDescent="0.45">
      <c r="A250" s="41" t="s">
        <v>35</v>
      </c>
      <c r="B250" s="14">
        <v>601</v>
      </c>
      <c r="C250" s="15" t="s">
        <v>70</v>
      </c>
      <c r="D250" s="15" t="s">
        <v>24</v>
      </c>
      <c r="E250" s="16" t="s">
        <v>55</v>
      </c>
      <c r="F250" s="16" t="s">
        <v>85</v>
      </c>
      <c r="G250" s="16" t="s">
        <v>70</v>
      </c>
      <c r="H250" s="15" t="s">
        <v>474</v>
      </c>
      <c r="I250" s="16" t="s">
        <v>36</v>
      </c>
      <c r="J250" s="53">
        <v>2974.48</v>
      </c>
    </row>
    <row r="251" spans="1:10" ht="72.5" x14ac:dyDescent="0.45">
      <c r="A251" s="76" t="s">
        <v>536</v>
      </c>
      <c r="B251" s="14">
        <v>601</v>
      </c>
      <c r="C251" s="15" t="s">
        <v>70</v>
      </c>
      <c r="D251" s="15" t="s">
        <v>24</v>
      </c>
      <c r="E251" s="16" t="s">
        <v>55</v>
      </c>
      <c r="F251" s="16" t="s">
        <v>85</v>
      </c>
      <c r="G251" s="16" t="s">
        <v>70</v>
      </c>
      <c r="H251" s="15" t="s">
        <v>475</v>
      </c>
      <c r="I251" s="16" t="s">
        <v>19</v>
      </c>
      <c r="J251" s="53">
        <f>J252</f>
        <v>232</v>
      </c>
    </row>
    <row r="252" spans="1:10" x14ac:dyDescent="0.45">
      <c r="A252" s="41" t="s">
        <v>35</v>
      </c>
      <c r="B252" s="14">
        <v>601</v>
      </c>
      <c r="C252" s="15" t="s">
        <v>70</v>
      </c>
      <c r="D252" s="15" t="s">
        <v>24</v>
      </c>
      <c r="E252" s="16" t="s">
        <v>55</v>
      </c>
      <c r="F252" s="16" t="s">
        <v>85</v>
      </c>
      <c r="G252" s="16" t="s">
        <v>70</v>
      </c>
      <c r="H252" s="15" t="s">
        <v>475</v>
      </c>
      <c r="I252" s="16" t="s">
        <v>36</v>
      </c>
      <c r="J252" s="53">
        <v>232</v>
      </c>
    </row>
    <row r="253" spans="1:10" ht="36.5" x14ac:dyDescent="0.45">
      <c r="A253" s="41" t="s">
        <v>242</v>
      </c>
      <c r="B253" s="14">
        <v>601</v>
      </c>
      <c r="C253" s="15" t="s">
        <v>70</v>
      </c>
      <c r="D253" s="15" t="s">
        <v>24</v>
      </c>
      <c r="E253" s="16" t="s">
        <v>55</v>
      </c>
      <c r="F253" s="15" t="s">
        <v>9</v>
      </c>
      <c r="G253" s="16" t="s">
        <v>16</v>
      </c>
      <c r="H253" s="15" t="s">
        <v>18</v>
      </c>
      <c r="I253" s="16" t="s">
        <v>19</v>
      </c>
      <c r="J253" s="53">
        <f t="shared" ref="J253:J254" si="8">J254</f>
        <v>10543.93</v>
      </c>
    </row>
    <row r="254" spans="1:10" ht="36.5" x14ac:dyDescent="0.45">
      <c r="A254" s="41" t="s">
        <v>279</v>
      </c>
      <c r="B254" s="16" t="s">
        <v>211</v>
      </c>
      <c r="C254" s="15" t="s">
        <v>70</v>
      </c>
      <c r="D254" s="15" t="s">
        <v>24</v>
      </c>
      <c r="E254" s="16" t="s">
        <v>55</v>
      </c>
      <c r="F254" s="16" t="s">
        <v>9</v>
      </c>
      <c r="G254" s="16" t="s">
        <v>21</v>
      </c>
      <c r="H254" s="15" t="s">
        <v>18</v>
      </c>
      <c r="I254" s="16" t="s">
        <v>19</v>
      </c>
      <c r="J254" s="53">
        <f t="shared" si="8"/>
        <v>10543.93</v>
      </c>
    </row>
    <row r="255" spans="1:10" x14ac:dyDescent="0.45">
      <c r="A255" s="41" t="s">
        <v>282</v>
      </c>
      <c r="B255" s="14">
        <v>601</v>
      </c>
      <c r="C255" s="15" t="s">
        <v>70</v>
      </c>
      <c r="D255" s="15" t="s">
        <v>24</v>
      </c>
      <c r="E255" s="16" t="s">
        <v>55</v>
      </c>
      <c r="F255" s="16" t="s">
        <v>9</v>
      </c>
      <c r="G255" s="16" t="s">
        <v>21</v>
      </c>
      <c r="H255" s="15" t="s">
        <v>218</v>
      </c>
      <c r="I255" s="16" t="s">
        <v>19</v>
      </c>
      <c r="J255" s="53">
        <f>J256</f>
        <v>10543.93</v>
      </c>
    </row>
    <row r="256" spans="1:10" x14ac:dyDescent="0.45">
      <c r="A256" s="41" t="s">
        <v>35</v>
      </c>
      <c r="B256" s="14">
        <v>601</v>
      </c>
      <c r="C256" s="15" t="s">
        <v>70</v>
      </c>
      <c r="D256" s="15" t="s">
        <v>24</v>
      </c>
      <c r="E256" s="16" t="s">
        <v>55</v>
      </c>
      <c r="F256" s="16" t="s">
        <v>9</v>
      </c>
      <c r="G256" s="16" t="s">
        <v>21</v>
      </c>
      <c r="H256" s="15" t="s">
        <v>218</v>
      </c>
      <c r="I256" s="16" t="s">
        <v>36</v>
      </c>
      <c r="J256" s="53">
        <v>10543.93</v>
      </c>
    </row>
    <row r="257" spans="1:10" ht="36.5" x14ac:dyDescent="0.45">
      <c r="A257" s="41" t="s">
        <v>901</v>
      </c>
      <c r="B257" s="14">
        <v>601</v>
      </c>
      <c r="C257" s="15" t="s">
        <v>70</v>
      </c>
      <c r="D257" s="15" t="s">
        <v>24</v>
      </c>
      <c r="E257" s="16" t="s">
        <v>55</v>
      </c>
      <c r="F257" s="16" t="s">
        <v>11</v>
      </c>
      <c r="G257" s="16" t="s">
        <v>16</v>
      </c>
      <c r="H257" s="15" t="s">
        <v>18</v>
      </c>
      <c r="I257" s="16" t="s">
        <v>19</v>
      </c>
      <c r="J257" s="53">
        <f>J258</f>
        <v>7028.06</v>
      </c>
    </row>
    <row r="258" spans="1:10" ht="54.5" x14ac:dyDescent="0.45">
      <c r="A258" s="41" t="s">
        <v>902</v>
      </c>
      <c r="B258" s="14">
        <v>601</v>
      </c>
      <c r="C258" s="15" t="s">
        <v>70</v>
      </c>
      <c r="D258" s="15" t="s">
        <v>24</v>
      </c>
      <c r="E258" s="16" t="s">
        <v>55</v>
      </c>
      <c r="F258" s="16" t="s">
        <v>11</v>
      </c>
      <c r="G258" s="16" t="s">
        <v>21</v>
      </c>
      <c r="H258" s="15" t="s">
        <v>18</v>
      </c>
      <c r="I258" s="16" t="s">
        <v>19</v>
      </c>
      <c r="J258" s="53">
        <f>J259</f>
        <v>7028.06</v>
      </c>
    </row>
    <row r="259" spans="1:10" x14ac:dyDescent="0.45">
      <c r="A259" s="41" t="s">
        <v>903</v>
      </c>
      <c r="B259" s="14">
        <v>601</v>
      </c>
      <c r="C259" s="15" t="s">
        <v>70</v>
      </c>
      <c r="D259" s="15" t="s">
        <v>24</v>
      </c>
      <c r="E259" s="16" t="s">
        <v>55</v>
      </c>
      <c r="F259" s="16" t="s">
        <v>11</v>
      </c>
      <c r="G259" s="16" t="s">
        <v>21</v>
      </c>
      <c r="H259" s="15" t="s">
        <v>900</v>
      </c>
      <c r="I259" s="16" t="s">
        <v>19</v>
      </c>
      <c r="J259" s="53">
        <f>J260</f>
        <v>7028.06</v>
      </c>
    </row>
    <row r="260" spans="1:10" ht="36.5" x14ac:dyDescent="0.45">
      <c r="A260" s="51" t="s">
        <v>939</v>
      </c>
      <c r="B260" s="14">
        <v>601</v>
      </c>
      <c r="C260" s="15" t="s">
        <v>70</v>
      </c>
      <c r="D260" s="15" t="s">
        <v>24</v>
      </c>
      <c r="E260" s="16" t="s">
        <v>55</v>
      </c>
      <c r="F260" s="16" t="s">
        <v>11</v>
      </c>
      <c r="G260" s="16" t="s">
        <v>21</v>
      </c>
      <c r="H260" s="15" t="s">
        <v>900</v>
      </c>
      <c r="I260" s="16" t="s">
        <v>108</v>
      </c>
      <c r="J260" s="53">
        <v>7028.06</v>
      </c>
    </row>
    <row r="261" spans="1:10" ht="54.5" x14ac:dyDescent="0.45">
      <c r="A261" s="41" t="s">
        <v>442</v>
      </c>
      <c r="B261" s="14">
        <v>601</v>
      </c>
      <c r="C261" s="15" t="s">
        <v>70</v>
      </c>
      <c r="D261" s="15" t="s">
        <v>24</v>
      </c>
      <c r="E261" s="16" t="s">
        <v>117</v>
      </c>
      <c r="F261" s="16" t="s">
        <v>17</v>
      </c>
      <c r="G261" s="16" t="s">
        <v>16</v>
      </c>
      <c r="H261" s="15" t="s">
        <v>18</v>
      </c>
      <c r="I261" s="16" t="s">
        <v>19</v>
      </c>
      <c r="J261" s="53">
        <f>J262+J265</f>
        <v>1170.29</v>
      </c>
    </row>
    <row r="262" spans="1:10" x14ac:dyDescent="0.45">
      <c r="A262" s="41" t="s">
        <v>243</v>
      </c>
      <c r="B262" s="14">
        <v>601</v>
      </c>
      <c r="C262" s="15" t="s">
        <v>70</v>
      </c>
      <c r="D262" s="15" t="s">
        <v>24</v>
      </c>
      <c r="E262" s="16" t="s">
        <v>117</v>
      </c>
      <c r="F262" s="16" t="s">
        <v>17</v>
      </c>
      <c r="G262" s="16" t="s">
        <v>21</v>
      </c>
      <c r="H262" s="15" t="s">
        <v>18</v>
      </c>
      <c r="I262" s="16" t="s">
        <v>19</v>
      </c>
      <c r="J262" s="53">
        <f>J263</f>
        <v>1140.29</v>
      </c>
    </row>
    <row r="263" spans="1:10" x14ac:dyDescent="0.45">
      <c r="A263" s="41" t="s">
        <v>244</v>
      </c>
      <c r="B263" s="14">
        <v>601</v>
      </c>
      <c r="C263" s="15" t="s">
        <v>70</v>
      </c>
      <c r="D263" s="15" t="s">
        <v>24</v>
      </c>
      <c r="E263" s="16" t="s">
        <v>117</v>
      </c>
      <c r="F263" s="16" t="s">
        <v>17</v>
      </c>
      <c r="G263" s="16" t="s">
        <v>21</v>
      </c>
      <c r="H263" s="15" t="s">
        <v>219</v>
      </c>
      <c r="I263" s="16" t="s">
        <v>19</v>
      </c>
      <c r="J263" s="53">
        <f>J264</f>
        <v>1140.29</v>
      </c>
    </row>
    <row r="264" spans="1:10" x14ac:dyDescent="0.45">
      <c r="A264" s="41" t="s">
        <v>35</v>
      </c>
      <c r="B264" s="14">
        <v>601</v>
      </c>
      <c r="C264" s="15" t="s">
        <v>70</v>
      </c>
      <c r="D264" s="15" t="s">
        <v>24</v>
      </c>
      <c r="E264" s="16" t="s">
        <v>117</v>
      </c>
      <c r="F264" s="16" t="s">
        <v>17</v>
      </c>
      <c r="G264" s="16" t="s">
        <v>21</v>
      </c>
      <c r="H264" s="15" t="s">
        <v>219</v>
      </c>
      <c r="I264" s="16" t="s">
        <v>36</v>
      </c>
      <c r="J264" s="53">
        <v>1140.29</v>
      </c>
    </row>
    <row r="265" spans="1:10" ht="36" x14ac:dyDescent="0.45">
      <c r="A265" s="80" t="s">
        <v>438</v>
      </c>
      <c r="B265" s="14">
        <v>601</v>
      </c>
      <c r="C265" s="15" t="s">
        <v>70</v>
      </c>
      <c r="D265" s="15" t="s">
        <v>24</v>
      </c>
      <c r="E265" s="16" t="s">
        <v>117</v>
      </c>
      <c r="F265" s="16" t="s">
        <v>17</v>
      </c>
      <c r="G265" s="16" t="s">
        <v>439</v>
      </c>
      <c r="H265" s="15" t="s">
        <v>18</v>
      </c>
      <c r="I265" s="16" t="s">
        <v>19</v>
      </c>
      <c r="J265" s="53">
        <f>J266</f>
        <v>30</v>
      </c>
    </row>
    <row r="266" spans="1:10" x14ac:dyDescent="0.45">
      <c r="A266" s="57" t="s">
        <v>440</v>
      </c>
      <c r="B266" s="14">
        <v>601</v>
      </c>
      <c r="C266" s="15" t="s">
        <v>70</v>
      </c>
      <c r="D266" s="15" t="s">
        <v>24</v>
      </c>
      <c r="E266" s="16" t="s">
        <v>117</v>
      </c>
      <c r="F266" s="16" t="s">
        <v>17</v>
      </c>
      <c r="G266" s="16" t="s">
        <v>439</v>
      </c>
      <c r="H266" s="15" t="s">
        <v>441</v>
      </c>
      <c r="I266" s="16" t="s">
        <v>19</v>
      </c>
      <c r="J266" s="53">
        <f>J267</f>
        <v>30</v>
      </c>
    </row>
    <row r="267" spans="1:10" x14ac:dyDescent="0.45">
      <c r="A267" s="41" t="s">
        <v>35</v>
      </c>
      <c r="B267" s="14">
        <v>601</v>
      </c>
      <c r="C267" s="15" t="s">
        <v>70</v>
      </c>
      <c r="D267" s="15" t="s">
        <v>24</v>
      </c>
      <c r="E267" s="16" t="s">
        <v>117</v>
      </c>
      <c r="F267" s="16" t="s">
        <v>17</v>
      </c>
      <c r="G267" s="16" t="s">
        <v>439</v>
      </c>
      <c r="H267" s="15" t="s">
        <v>441</v>
      </c>
      <c r="I267" s="16" t="s">
        <v>36</v>
      </c>
      <c r="J267" s="53">
        <v>30</v>
      </c>
    </row>
    <row r="268" spans="1:10" x14ac:dyDescent="0.45">
      <c r="A268" s="54" t="s">
        <v>212</v>
      </c>
      <c r="B268" s="14">
        <v>601</v>
      </c>
      <c r="C268" s="15" t="s">
        <v>70</v>
      </c>
      <c r="D268" s="15" t="s">
        <v>24</v>
      </c>
      <c r="E268" s="16" t="s">
        <v>217</v>
      </c>
      <c r="F268" s="16" t="s">
        <v>17</v>
      </c>
      <c r="G268" s="16" t="s">
        <v>16</v>
      </c>
      <c r="H268" s="15" t="s">
        <v>18</v>
      </c>
      <c r="I268" s="16" t="s">
        <v>19</v>
      </c>
      <c r="J268" s="53">
        <f>J269</f>
        <v>2628.46</v>
      </c>
    </row>
    <row r="269" spans="1:10" ht="36" x14ac:dyDescent="0.45">
      <c r="A269" s="82" t="s">
        <v>419</v>
      </c>
      <c r="B269" s="14">
        <v>601</v>
      </c>
      <c r="C269" s="15" t="s">
        <v>70</v>
      </c>
      <c r="D269" s="15" t="s">
        <v>24</v>
      </c>
      <c r="E269" s="16" t="s">
        <v>217</v>
      </c>
      <c r="F269" s="16" t="s">
        <v>17</v>
      </c>
      <c r="G269" s="16" t="s">
        <v>21</v>
      </c>
      <c r="H269" s="15" t="s">
        <v>18</v>
      </c>
      <c r="I269" s="16" t="s">
        <v>19</v>
      </c>
      <c r="J269" s="53">
        <f>J270</f>
        <v>2628.46</v>
      </c>
    </row>
    <row r="270" spans="1:10" x14ac:dyDescent="0.45">
      <c r="A270" s="41" t="s">
        <v>221</v>
      </c>
      <c r="B270" s="14">
        <v>601</v>
      </c>
      <c r="C270" s="15" t="s">
        <v>70</v>
      </c>
      <c r="D270" s="15" t="s">
        <v>24</v>
      </c>
      <c r="E270" s="16" t="s">
        <v>217</v>
      </c>
      <c r="F270" s="16" t="s">
        <v>17</v>
      </c>
      <c r="G270" s="16" t="s">
        <v>21</v>
      </c>
      <c r="H270" s="15" t="s">
        <v>222</v>
      </c>
      <c r="I270" s="16" t="s">
        <v>19</v>
      </c>
      <c r="J270" s="53">
        <f>J271+J272</f>
        <v>2628.46</v>
      </c>
    </row>
    <row r="271" spans="1:10" x14ac:dyDescent="0.45">
      <c r="A271" s="41" t="s">
        <v>35</v>
      </c>
      <c r="B271" s="14">
        <v>601</v>
      </c>
      <c r="C271" s="15" t="s">
        <v>70</v>
      </c>
      <c r="D271" s="15" t="s">
        <v>24</v>
      </c>
      <c r="E271" s="16" t="s">
        <v>217</v>
      </c>
      <c r="F271" s="16" t="s">
        <v>17</v>
      </c>
      <c r="G271" s="16" t="s">
        <v>21</v>
      </c>
      <c r="H271" s="15" t="s">
        <v>222</v>
      </c>
      <c r="I271" s="16" t="s">
        <v>36</v>
      </c>
      <c r="J271" s="53">
        <v>2608.46</v>
      </c>
    </row>
    <row r="272" spans="1:10" x14ac:dyDescent="0.45">
      <c r="A272" s="41" t="s">
        <v>37</v>
      </c>
      <c r="B272" s="14">
        <v>601</v>
      </c>
      <c r="C272" s="15" t="s">
        <v>70</v>
      </c>
      <c r="D272" s="15" t="s">
        <v>24</v>
      </c>
      <c r="E272" s="16" t="s">
        <v>217</v>
      </c>
      <c r="F272" s="16" t="s">
        <v>17</v>
      </c>
      <c r="G272" s="16" t="s">
        <v>21</v>
      </c>
      <c r="H272" s="15" t="s">
        <v>222</v>
      </c>
      <c r="I272" s="16" t="s">
        <v>38</v>
      </c>
      <c r="J272" s="53">
        <v>20</v>
      </c>
    </row>
    <row r="273" spans="1:10" x14ac:dyDescent="0.45">
      <c r="A273" s="42" t="s">
        <v>317</v>
      </c>
      <c r="B273" s="11">
        <v>601</v>
      </c>
      <c r="C273" s="12" t="s">
        <v>70</v>
      </c>
      <c r="D273" s="12" t="s">
        <v>70</v>
      </c>
      <c r="E273" s="13" t="s">
        <v>16</v>
      </c>
      <c r="F273" s="13" t="s">
        <v>17</v>
      </c>
      <c r="G273" s="13" t="s">
        <v>16</v>
      </c>
      <c r="H273" s="12" t="s">
        <v>18</v>
      </c>
      <c r="I273" s="13" t="s">
        <v>19</v>
      </c>
      <c r="J273" s="52">
        <f>J274+J277</f>
        <v>1146.81</v>
      </c>
    </row>
    <row r="274" spans="1:10" ht="36.5" x14ac:dyDescent="0.45">
      <c r="A274" s="41" t="s">
        <v>139</v>
      </c>
      <c r="B274" s="14">
        <v>601</v>
      </c>
      <c r="C274" s="15" t="s">
        <v>70</v>
      </c>
      <c r="D274" s="15" t="s">
        <v>70</v>
      </c>
      <c r="E274" s="16" t="s">
        <v>90</v>
      </c>
      <c r="F274" s="16" t="s">
        <v>17</v>
      </c>
      <c r="G274" s="16" t="s">
        <v>16</v>
      </c>
      <c r="H274" s="15" t="s">
        <v>18</v>
      </c>
      <c r="I274" s="16" t="s">
        <v>19</v>
      </c>
      <c r="J274" s="53">
        <f t="shared" ref="J274:J278" si="9">J275</f>
        <v>146.81</v>
      </c>
    </row>
    <row r="275" spans="1:10" ht="36" x14ac:dyDescent="0.45">
      <c r="A275" s="83" t="s">
        <v>403</v>
      </c>
      <c r="B275" s="14">
        <v>601</v>
      </c>
      <c r="C275" s="22" t="s">
        <v>70</v>
      </c>
      <c r="D275" s="22" t="s">
        <v>70</v>
      </c>
      <c r="E275" s="23" t="s">
        <v>90</v>
      </c>
      <c r="F275" s="16" t="s">
        <v>17</v>
      </c>
      <c r="G275" s="23" t="s">
        <v>16</v>
      </c>
      <c r="H275" s="22" t="s">
        <v>91</v>
      </c>
      <c r="I275" s="16" t="s">
        <v>19</v>
      </c>
      <c r="J275" s="53">
        <f t="shared" si="9"/>
        <v>146.81</v>
      </c>
    </row>
    <row r="276" spans="1:10" x14ac:dyDescent="0.45">
      <c r="A276" s="41" t="s">
        <v>35</v>
      </c>
      <c r="B276" s="14">
        <v>601</v>
      </c>
      <c r="C276" s="16" t="s">
        <v>70</v>
      </c>
      <c r="D276" s="16" t="s">
        <v>70</v>
      </c>
      <c r="E276" s="16" t="s">
        <v>90</v>
      </c>
      <c r="F276" s="16" t="s">
        <v>17</v>
      </c>
      <c r="G276" s="16" t="s">
        <v>16</v>
      </c>
      <c r="H276" s="15" t="s">
        <v>91</v>
      </c>
      <c r="I276" s="16" t="s">
        <v>36</v>
      </c>
      <c r="J276" s="53">
        <v>146.81</v>
      </c>
    </row>
    <row r="277" spans="1:10" ht="36.5" x14ac:dyDescent="0.45">
      <c r="A277" s="41" t="s">
        <v>447</v>
      </c>
      <c r="B277" s="14">
        <v>601</v>
      </c>
      <c r="C277" s="15" t="s">
        <v>70</v>
      </c>
      <c r="D277" s="15" t="s">
        <v>70</v>
      </c>
      <c r="E277" s="16" t="s">
        <v>371</v>
      </c>
      <c r="F277" s="16" t="s">
        <v>17</v>
      </c>
      <c r="G277" s="16" t="s">
        <v>16</v>
      </c>
      <c r="H277" s="15" t="s">
        <v>18</v>
      </c>
      <c r="I277" s="16" t="s">
        <v>19</v>
      </c>
      <c r="J277" s="53">
        <f t="shared" si="9"/>
        <v>1000</v>
      </c>
    </row>
    <row r="278" spans="1:10" x14ac:dyDescent="0.45">
      <c r="A278" s="71" t="s">
        <v>464</v>
      </c>
      <c r="B278" s="14">
        <v>601</v>
      </c>
      <c r="C278" s="22" t="s">
        <v>70</v>
      </c>
      <c r="D278" s="22" t="s">
        <v>70</v>
      </c>
      <c r="E278" s="23" t="s">
        <v>371</v>
      </c>
      <c r="F278" s="16" t="s">
        <v>26</v>
      </c>
      <c r="G278" s="23" t="s">
        <v>16</v>
      </c>
      <c r="H278" s="22" t="s">
        <v>18</v>
      </c>
      <c r="I278" s="16" t="s">
        <v>19</v>
      </c>
      <c r="J278" s="53">
        <f t="shared" si="9"/>
        <v>1000</v>
      </c>
    </row>
    <row r="279" spans="1:10" x14ac:dyDescent="0.45">
      <c r="A279" s="41" t="s">
        <v>943</v>
      </c>
      <c r="B279" s="14">
        <v>601</v>
      </c>
      <c r="C279" s="16" t="s">
        <v>70</v>
      </c>
      <c r="D279" s="16" t="s">
        <v>70</v>
      </c>
      <c r="E279" s="16" t="s">
        <v>371</v>
      </c>
      <c r="F279" s="16" t="s">
        <v>26</v>
      </c>
      <c r="G279" s="16" t="s">
        <v>16</v>
      </c>
      <c r="H279" s="15" t="s">
        <v>942</v>
      </c>
      <c r="I279" s="16" t="s">
        <v>19</v>
      </c>
      <c r="J279" s="53">
        <f>J280</f>
        <v>1000</v>
      </c>
    </row>
    <row r="280" spans="1:10" ht="36.5" x14ac:dyDescent="0.45">
      <c r="A280" s="41" t="s">
        <v>941</v>
      </c>
      <c r="B280" s="14">
        <v>601</v>
      </c>
      <c r="C280" s="16" t="s">
        <v>70</v>
      </c>
      <c r="D280" s="16" t="s">
        <v>70</v>
      </c>
      <c r="E280" s="16" t="s">
        <v>371</v>
      </c>
      <c r="F280" s="16" t="s">
        <v>26</v>
      </c>
      <c r="G280" s="16" t="s">
        <v>16</v>
      </c>
      <c r="H280" s="15" t="s">
        <v>942</v>
      </c>
      <c r="I280" s="16" t="s">
        <v>108</v>
      </c>
      <c r="J280" s="53">
        <v>1000</v>
      </c>
    </row>
    <row r="281" spans="1:10" s="20" customFormat="1" x14ac:dyDescent="0.45">
      <c r="A281" s="42" t="s">
        <v>103</v>
      </c>
      <c r="B281" s="11">
        <v>601</v>
      </c>
      <c r="C281" s="13" t="s">
        <v>55</v>
      </c>
      <c r="D281" s="12" t="s">
        <v>16</v>
      </c>
      <c r="E281" s="13" t="s">
        <v>16</v>
      </c>
      <c r="F281" s="13" t="s">
        <v>17</v>
      </c>
      <c r="G281" s="13" t="s">
        <v>16</v>
      </c>
      <c r="H281" s="12" t="s">
        <v>18</v>
      </c>
      <c r="I281" s="13" t="s">
        <v>19</v>
      </c>
      <c r="J281" s="52">
        <f>J282+J287+J292+J297</f>
        <v>560</v>
      </c>
    </row>
    <row r="282" spans="1:10" s="20" customFormat="1" x14ac:dyDescent="0.45">
      <c r="A282" s="41" t="s">
        <v>104</v>
      </c>
      <c r="B282" s="14">
        <v>601</v>
      </c>
      <c r="C282" s="16" t="s">
        <v>55</v>
      </c>
      <c r="D282" s="15" t="s">
        <v>21</v>
      </c>
      <c r="E282" s="16" t="s">
        <v>16</v>
      </c>
      <c r="F282" s="16" t="s">
        <v>17</v>
      </c>
      <c r="G282" s="16" t="s">
        <v>16</v>
      </c>
      <c r="H282" s="15" t="s">
        <v>18</v>
      </c>
      <c r="I282" s="15" t="s">
        <v>19</v>
      </c>
      <c r="J282" s="84">
        <f>J283</f>
        <v>90</v>
      </c>
    </row>
    <row r="283" spans="1:10" s="20" customFormat="1" ht="54.5" x14ac:dyDescent="0.45">
      <c r="A283" s="41" t="s">
        <v>452</v>
      </c>
      <c r="B283" s="14">
        <v>601</v>
      </c>
      <c r="C283" s="16" t="s">
        <v>55</v>
      </c>
      <c r="D283" s="15" t="s">
        <v>21</v>
      </c>
      <c r="E283" s="16" t="s">
        <v>140</v>
      </c>
      <c r="F283" s="16" t="s">
        <v>17</v>
      </c>
      <c r="G283" s="16" t="s">
        <v>16</v>
      </c>
      <c r="H283" s="15" t="s">
        <v>18</v>
      </c>
      <c r="I283" s="15" t="s">
        <v>19</v>
      </c>
      <c r="J283" s="84">
        <f>J284</f>
        <v>90</v>
      </c>
    </row>
    <row r="284" spans="1:10" s="20" customFormat="1" ht="36.5" x14ac:dyDescent="0.45">
      <c r="A284" s="41" t="s">
        <v>453</v>
      </c>
      <c r="B284" s="14">
        <v>601</v>
      </c>
      <c r="C284" s="16" t="s">
        <v>55</v>
      </c>
      <c r="D284" s="15" t="s">
        <v>21</v>
      </c>
      <c r="E284" s="16" t="s">
        <v>140</v>
      </c>
      <c r="F284" s="16" t="s">
        <v>17</v>
      </c>
      <c r="G284" s="16" t="s">
        <v>93</v>
      </c>
      <c r="H284" s="15" t="s">
        <v>18</v>
      </c>
      <c r="I284" s="15" t="s">
        <v>19</v>
      </c>
      <c r="J284" s="84">
        <f>J285</f>
        <v>90</v>
      </c>
    </row>
    <row r="285" spans="1:10" s="20" customFormat="1" ht="36.5" x14ac:dyDescent="0.45">
      <c r="A285" s="41" t="s">
        <v>454</v>
      </c>
      <c r="B285" s="14">
        <v>601</v>
      </c>
      <c r="C285" s="16" t="s">
        <v>55</v>
      </c>
      <c r="D285" s="15" t="s">
        <v>21</v>
      </c>
      <c r="E285" s="16" t="s">
        <v>140</v>
      </c>
      <c r="F285" s="16" t="s">
        <v>17</v>
      </c>
      <c r="G285" s="16" t="s">
        <v>93</v>
      </c>
      <c r="H285" s="15" t="s">
        <v>455</v>
      </c>
      <c r="I285" s="15" t="s">
        <v>19</v>
      </c>
      <c r="J285" s="84">
        <f>J286</f>
        <v>90</v>
      </c>
    </row>
    <row r="286" spans="1:10" s="20" customFormat="1" x14ac:dyDescent="0.45">
      <c r="A286" s="41" t="s">
        <v>35</v>
      </c>
      <c r="B286" s="14">
        <v>601</v>
      </c>
      <c r="C286" s="16" t="s">
        <v>55</v>
      </c>
      <c r="D286" s="15" t="s">
        <v>21</v>
      </c>
      <c r="E286" s="16" t="s">
        <v>140</v>
      </c>
      <c r="F286" s="16" t="s">
        <v>17</v>
      </c>
      <c r="G286" s="16" t="s">
        <v>93</v>
      </c>
      <c r="H286" s="15" t="s">
        <v>455</v>
      </c>
      <c r="I286" s="15" t="s">
        <v>36</v>
      </c>
      <c r="J286" s="84">
        <v>90</v>
      </c>
    </row>
    <row r="287" spans="1:10" s="20" customFormat="1" x14ac:dyDescent="0.45">
      <c r="A287" s="66" t="s">
        <v>106</v>
      </c>
      <c r="B287" s="13" t="s">
        <v>211</v>
      </c>
      <c r="C287" s="18" t="s">
        <v>55</v>
      </c>
      <c r="D287" s="13" t="s">
        <v>44</v>
      </c>
      <c r="E287" s="13" t="s">
        <v>16</v>
      </c>
      <c r="F287" s="13" t="s">
        <v>17</v>
      </c>
      <c r="G287" s="13" t="s">
        <v>16</v>
      </c>
      <c r="H287" s="12" t="s">
        <v>18</v>
      </c>
      <c r="I287" s="13" t="s">
        <v>19</v>
      </c>
      <c r="J287" s="52">
        <f>J288</f>
        <v>340</v>
      </c>
    </row>
    <row r="288" spans="1:10" s="20" customFormat="1" ht="54.5" x14ac:dyDescent="0.45">
      <c r="A288" s="41" t="s">
        <v>452</v>
      </c>
      <c r="B288" s="14">
        <v>601</v>
      </c>
      <c r="C288" s="16" t="s">
        <v>55</v>
      </c>
      <c r="D288" s="15" t="s">
        <v>44</v>
      </c>
      <c r="E288" s="16" t="s">
        <v>140</v>
      </c>
      <c r="F288" s="16" t="s">
        <v>17</v>
      </c>
      <c r="G288" s="16" t="s">
        <v>16</v>
      </c>
      <c r="H288" s="15" t="s">
        <v>18</v>
      </c>
      <c r="I288" s="15" t="s">
        <v>19</v>
      </c>
      <c r="J288" s="84">
        <f>J289</f>
        <v>340</v>
      </c>
    </row>
    <row r="289" spans="1:10" s="20" customFormat="1" ht="36.5" x14ac:dyDescent="0.45">
      <c r="A289" s="41" t="s">
        <v>456</v>
      </c>
      <c r="B289" s="14">
        <v>601</v>
      </c>
      <c r="C289" s="16" t="s">
        <v>55</v>
      </c>
      <c r="D289" s="15" t="s">
        <v>44</v>
      </c>
      <c r="E289" s="16" t="s">
        <v>140</v>
      </c>
      <c r="F289" s="16" t="s">
        <v>17</v>
      </c>
      <c r="G289" s="16" t="s">
        <v>93</v>
      </c>
      <c r="H289" s="15" t="s">
        <v>18</v>
      </c>
      <c r="I289" s="15" t="s">
        <v>19</v>
      </c>
      <c r="J289" s="84">
        <f>J290</f>
        <v>340</v>
      </c>
    </row>
    <row r="290" spans="1:10" s="20" customFormat="1" ht="36.5" x14ac:dyDescent="0.45">
      <c r="A290" s="41" t="s">
        <v>457</v>
      </c>
      <c r="B290" s="14">
        <v>601</v>
      </c>
      <c r="C290" s="16" t="s">
        <v>55</v>
      </c>
      <c r="D290" s="15" t="s">
        <v>44</v>
      </c>
      <c r="E290" s="16" t="s">
        <v>140</v>
      </c>
      <c r="F290" s="16" t="s">
        <v>17</v>
      </c>
      <c r="G290" s="16" t="s">
        <v>93</v>
      </c>
      <c r="H290" s="15" t="s">
        <v>455</v>
      </c>
      <c r="I290" s="15" t="s">
        <v>19</v>
      </c>
      <c r="J290" s="84">
        <f>J291</f>
        <v>340</v>
      </c>
    </row>
    <row r="291" spans="1:10" s="20" customFormat="1" x14ac:dyDescent="0.45">
      <c r="A291" s="41" t="s">
        <v>35</v>
      </c>
      <c r="B291" s="14">
        <v>601</v>
      </c>
      <c r="C291" s="16" t="s">
        <v>55</v>
      </c>
      <c r="D291" s="15" t="s">
        <v>44</v>
      </c>
      <c r="E291" s="16" t="s">
        <v>140</v>
      </c>
      <c r="F291" s="16" t="s">
        <v>17</v>
      </c>
      <c r="G291" s="16" t="s">
        <v>93</v>
      </c>
      <c r="H291" s="15" t="s">
        <v>455</v>
      </c>
      <c r="I291" s="15" t="s">
        <v>36</v>
      </c>
      <c r="J291" s="84">
        <v>340</v>
      </c>
    </row>
    <row r="292" spans="1:10" s="20" customFormat="1" x14ac:dyDescent="0.45">
      <c r="A292" s="42" t="s">
        <v>157</v>
      </c>
      <c r="B292" s="11">
        <v>601</v>
      </c>
      <c r="C292" s="13" t="s">
        <v>55</v>
      </c>
      <c r="D292" s="12" t="s">
        <v>24</v>
      </c>
      <c r="E292" s="13" t="s">
        <v>16</v>
      </c>
      <c r="F292" s="13" t="s">
        <v>17</v>
      </c>
      <c r="G292" s="13" t="s">
        <v>16</v>
      </c>
      <c r="H292" s="12" t="s">
        <v>18</v>
      </c>
      <c r="I292" s="12" t="s">
        <v>19</v>
      </c>
      <c r="J292" s="85">
        <f>J293</f>
        <v>50</v>
      </c>
    </row>
    <row r="293" spans="1:10" s="20" customFormat="1" ht="54.5" x14ac:dyDescent="0.45">
      <c r="A293" s="64" t="s">
        <v>351</v>
      </c>
      <c r="B293" s="14">
        <v>601</v>
      </c>
      <c r="C293" s="16" t="s">
        <v>55</v>
      </c>
      <c r="D293" s="15" t="s">
        <v>24</v>
      </c>
      <c r="E293" s="16" t="s">
        <v>93</v>
      </c>
      <c r="F293" s="16" t="s">
        <v>17</v>
      </c>
      <c r="G293" s="16" t="s">
        <v>16</v>
      </c>
      <c r="H293" s="15" t="s">
        <v>18</v>
      </c>
      <c r="I293" s="15" t="s">
        <v>19</v>
      </c>
      <c r="J293" s="84">
        <f>J294</f>
        <v>50</v>
      </c>
    </row>
    <row r="294" spans="1:10" s="20" customFormat="1" ht="36.5" x14ac:dyDescent="0.45">
      <c r="A294" s="41" t="s">
        <v>456</v>
      </c>
      <c r="B294" s="14">
        <v>601</v>
      </c>
      <c r="C294" s="16" t="s">
        <v>55</v>
      </c>
      <c r="D294" s="15" t="s">
        <v>24</v>
      </c>
      <c r="E294" s="16" t="s">
        <v>93</v>
      </c>
      <c r="F294" s="16" t="s">
        <v>17</v>
      </c>
      <c r="G294" s="16" t="s">
        <v>93</v>
      </c>
      <c r="H294" s="15" t="s">
        <v>18</v>
      </c>
      <c r="I294" s="15" t="s">
        <v>19</v>
      </c>
      <c r="J294" s="84">
        <f>J295</f>
        <v>50</v>
      </c>
    </row>
    <row r="295" spans="1:10" s="20" customFormat="1" ht="36.5" x14ac:dyDescent="0.45">
      <c r="A295" s="41" t="s">
        <v>457</v>
      </c>
      <c r="B295" s="14">
        <v>601</v>
      </c>
      <c r="C295" s="16" t="s">
        <v>55</v>
      </c>
      <c r="D295" s="15" t="s">
        <v>24</v>
      </c>
      <c r="E295" s="16" t="s">
        <v>93</v>
      </c>
      <c r="F295" s="16" t="s">
        <v>17</v>
      </c>
      <c r="G295" s="16" t="s">
        <v>93</v>
      </c>
      <c r="H295" s="15" t="s">
        <v>455</v>
      </c>
      <c r="I295" s="15" t="s">
        <v>19</v>
      </c>
      <c r="J295" s="84">
        <f>J296</f>
        <v>50</v>
      </c>
    </row>
    <row r="296" spans="1:10" s="20" customFormat="1" x14ac:dyDescent="0.45">
      <c r="A296" s="41" t="s">
        <v>35</v>
      </c>
      <c r="B296" s="14">
        <v>601</v>
      </c>
      <c r="C296" s="16" t="s">
        <v>55</v>
      </c>
      <c r="D296" s="15" t="s">
        <v>24</v>
      </c>
      <c r="E296" s="16" t="s">
        <v>93</v>
      </c>
      <c r="F296" s="16" t="s">
        <v>17</v>
      </c>
      <c r="G296" s="16" t="s">
        <v>93</v>
      </c>
      <c r="H296" s="15" t="s">
        <v>455</v>
      </c>
      <c r="I296" s="15" t="s">
        <v>36</v>
      </c>
      <c r="J296" s="84">
        <v>50</v>
      </c>
    </row>
    <row r="297" spans="1:10" x14ac:dyDescent="0.45">
      <c r="A297" s="64" t="s">
        <v>233</v>
      </c>
      <c r="B297" s="13" t="s">
        <v>211</v>
      </c>
      <c r="C297" s="18" t="s">
        <v>55</v>
      </c>
      <c r="D297" s="45" t="s">
        <v>70</v>
      </c>
      <c r="E297" s="13" t="s">
        <v>16</v>
      </c>
      <c r="F297" s="13" t="s">
        <v>17</v>
      </c>
      <c r="G297" s="13" t="s">
        <v>16</v>
      </c>
      <c r="H297" s="12" t="s">
        <v>18</v>
      </c>
      <c r="I297" s="13" t="s">
        <v>19</v>
      </c>
      <c r="J297" s="52">
        <f>J298</f>
        <v>80</v>
      </c>
    </row>
    <row r="298" spans="1:10" ht="55" x14ac:dyDescent="0.45">
      <c r="A298" s="58" t="s">
        <v>257</v>
      </c>
      <c r="B298" s="16" t="s">
        <v>211</v>
      </c>
      <c r="C298" s="19" t="s">
        <v>55</v>
      </c>
      <c r="D298" s="32" t="s">
        <v>70</v>
      </c>
      <c r="E298" s="16" t="s">
        <v>141</v>
      </c>
      <c r="F298" s="16" t="s">
        <v>17</v>
      </c>
      <c r="G298" s="16" t="s">
        <v>16</v>
      </c>
      <c r="H298" s="15" t="s">
        <v>18</v>
      </c>
      <c r="I298" s="16" t="s">
        <v>19</v>
      </c>
      <c r="J298" s="53">
        <f>J299+J302</f>
        <v>80</v>
      </c>
    </row>
    <row r="299" spans="1:10" ht="54.5" x14ac:dyDescent="0.45">
      <c r="A299" s="86" t="s">
        <v>385</v>
      </c>
      <c r="B299" s="16" t="s">
        <v>211</v>
      </c>
      <c r="C299" s="19" t="s">
        <v>55</v>
      </c>
      <c r="D299" s="32" t="s">
        <v>70</v>
      </c>
      <c r="E299" s="16" t="s">
        <v>141</v>
      </c>
      <c r="F299" s="16" t="s">
        <v>17</v>
      </c>
      <c r="G299" s="16" t="s">
        <v>21</v>
      </c>
      <c r="H299" s="15" t="s">
        <v>18</v>
      </c>
      <c r="I299" s="16" t="s">
        <v>19</v>
      </c>
      <c r="J299" s="53">
        <f>J300</f>
        <v>40</v>
      </c>
    </row>
    <row r="300" spans="1:10" ht="36" x14ac:dyDescent="0.45">
      <c r="A300" s="54" t="s">
        <v>68</v>
      </c>
      <c r="B300" s="16" t="s">
        <v>211</v>
      </c>
      <c r="C300" s="19" t="s">
        <v>55</v>
      </c>
      <c r="D300" s="32" t="s">
        <v>70</v>
      </c>
      <c r="E300" s="16" t="s">
        <v>141</v>
      </c>
      <c r="F300" s="16" t="s">
        <v>17</v>
      </c>
      <c r="G300" s="16" t="s">
        <v>21</v>
      </c>
      <c r="H300" s="15" t="s">
        <v>69</v>
      </c>
      <c r="I300" s="16" t="s">
        <v>19</v>
      </c>
      <c r="J300" s="53">
        <f>J301</f>
        <v>40</v>
      </c>
    </row>
    <row r="301" spans="1:10" x14ac:dyDescent="0.45">
      <c r="A301" s="41" t="s">
        <v>35</v>
      </c>
      <c r="B301" s="16" t="s">
        <v>211</v>
      </c>
      <c r="C301" s="19" t="s">
        <v>55</v>
      </c>
      <c r="D301" s="32" t="s">
        <v>70</v>
      </c>
      <c r="E301" s="16" t="s">
        <v>141</v>
      </c>
      <c r="F301" s="16" t="s">
        <v>17</v>
      </c>
      <c r="G301" s="16" t="s">
        <v>21</v>
      </c>
      <c r="H301" s="15" t="s">
        <v>69</v>
      </c>
      <c r="I301" s="16" t="s">
        <v>36</v>
      </c>
      <c r="J301" s="53">
        <v>40</v>
      </c>
    </row>
    <row r="302" spans="1:10" ht="54.5" x14ac:dyDescent="0.45">
      <c r="A302" s="86" t="s">
        <v>386</v>
      </c>
      <c r="B302" s="16" t="s">
        <v>211</v>
      </c>
      <c r="C302" s="19" t="s">
        <v>55</v>
      </c>
      <c r="D302" s="32" t="s">
        <v>70</v>
      </c>
      <c r="E302" s="16" t="s">
        <v>141</v>
      </c>
      <c r="F302" s="16" t="s">
        <v>17</v>
      </c>
      <c r="G302" s="16" t="s">
        <v>24</v>
      </c>
      <c r="H302" s="15" t="s">
        <v>18</v>
      </c>
      <c r="I302" s="16" t="s">
        <v>19</v>
      </c>
      <c r="J302" s="53">
        <f>J303</f>
        <v>40</v>
      </c>
    </row>
    <row r="303" spans="1:10" ht="36" x14ac:dyDescent="0.45">
      <c r="A303" s="54" t="s">
        <v>68</v>
      </c>
      <c r="B303" s="16" t="s">
        <v>211</v>
      </c>
      <c r="C303" s="19" t="s">
        <v>55</v>
      </c>
      <c r="D303" s="32" t="s">
        <v>70</v>
      </c>
      <c r="E303" s="16" t="s">
        <v>141</v>
      </c>
      <c r="F303" s="16" t="s">
        <v>17</v>
      </c>
      <c r="G303" s="16" t="s">
        <v>24</v>
      </c>
      <c r="H303" s="15" t="s">
        <v>69</v>
      </c>
      <c r="I303" s="16" t="s">
        <v>19</v>
      </c>
      <c r="J303" s="53">
        <f>J304</f>
        <v>40</v>
      </c>
    </row>
    <row r="304" spans="1:10" x14ac:dyDescent="0.45">
      <c r="A304" s="41" t="s">
        <v>35</v>
      </c>
      <c r="B304" s="16" t="s">
        <v>211</v>
      </c>
      <c r="C304" s="19" t="s">
        <v>55</v>
      </c>
      <c r="D304" s="32" t="s">
        <v>70</v>
      </c>
      <c r="E304" s="16" t="s">
        <v>141</v>
      </c>
      <c r="F304" s="16" t="s">
        <v>17</v>
      </c>
      <c r="G304" s="16" t="s">
        <v>24</v>
      </c>
      <c r="H304" s="15" t="s">
        <v>69</v>
      </c>
      <c r="I304" s="16" t="s">
        <v>36</v>
      </c>
      <c r="J304" s="53">
        <v>40</v>
      </c>
    </row>
    <row r="305" spans="1:10" x14ac:dyDescent="0.45">
      <c r="A305" s="87" t="s">
        <v>179</v>
      </c>
      <c r="B305" s="13" t="s">
        <v>211</v>
      </c>
      <c r="C305" s="18" t="s">
        <v>117</v>
      </c>
      <c r="D305" s="12" t="s">
        <v>16</v>
      </c>
      <c r="E305" s="13" t="s">
        <v>16</v>
      </c>
      <c r="F305" s="13" t="s">
        <v>17</v>
      </c>
      <c r="G305" s="13" t="s">
        <v>16</v>
      </c>
      <c r="H305" s="12" t="s">
        <v>18</v>
      </c>
      <c r="I305" s="13" t="s">
        <v>19</v>
      </c>
      <c r="J305" s="52">
        <f>J311+J306</f>
        <v>92</v>
      </c>
    </row>
    <row r="306" spans="1:10" x14ac:dyDescent="0.45">
      <c r="A306" s="188" t="s">
        <v>130</v>
      </c>
      <c r="B306" s="13" t="s">
        <v>211</v>
      </c>
      <c r="C306" s="18" t="s">
        <v>117</v>
      </c>
      <c r="D306" s="18" t="s">
        <v>21</v>
      </c>
      <c r="E306" s="13" t="s">
        <v>16</v>
      </c>
      <c r="F306" s="13" t="s">
        <v>17</v>
      </c>
      <c r="G306" s="13" t="s">
        <v>16</v>
      </c>
      <c r="H306" s="12" t="s">
        <v>18</v>
      </c>
      <c r="I306" s="13" t="s">
        <v>19</v>
      </c>
      <c r="J306" s="189">
        <f>J307</f>
        <v>72</v>
      </c>
    </row>
    <row r="307" spans="1:10" ht="54.5" x14ac:dyDescent="0.45">
      <c r="A307" s="152" t="s">
        <v>351</v>
      </c>
      <c r="B307" s="16" t="s">
        <v>211</v>
      </c>
      <c r="C307" s="19" t="s">
        <v>117</v>
      </c>
      <c r="D307" s="19" t="s">
        <v>21</v>
      </c>
      <c r="E307" s="16" t="s">
        <v>93</v>
      </c>
      <c r="F307" s="16" t="s">
        <v>17</v>
      </c>
      <c r="G307" s="16" t="s">
        <v>16</v>
      </c>
      <c r="H307" s="15" t="s">
        <v>18</v>
      </c>
      <c r="I307" s="16" t="s">
        <v>19</v>
      </c>
      <c r="J307" s="190">
        <f>J308</f>
        <v>72</v>
      </c>
    </row>
    <row r="308" spans="1:10" ht="36.5" x14ac:dyDescent="0.45">
      <c r="A308" s="41" t="s">
        <v>456</v>
      </c>
      <c r="B308" s="14">
        <v>601</v>
      </c>
      <c r="C308" s="19" t="s">
        <v>117</v>
      </c>
      <c r="D308" s="19" t="s">
        <v>21</v>
      </c>
      <c r="E308" s="16" t="s">
        <v>93</v>
      </c>
      <c r="F308" s="16" t="s">
        <v>17</v>
      </c>
      <c r="G308" s="16" t="s">
        <v>93</v>
      </c>
      <c r="H308" s="15" t="s">
        <v>18</v>
      </c>
      <c r="I308" s="15" t="s">
        <v>19</v>
      </c>
      <c r="J308" s="191">
        <f>J309</f>
        <v>72</v>
      </c>
    </row>
    <row r="309" spans="1:10" ht="36.5" x14ac:dyDescent="0.45">
      <c r="A309" s="41" t="s">
        <v>457</v>
      </c>
      <c r="B309" s="14">
        <v>601</v>
      </c>
      <c r="C309" s="19" t="s">
        <v>117</v>
      </c>
      <c r="D309" s="19" t="s">
        <v>21</v>
      </c>
      <c r="E309" s="16" t="s">
        <v>93</v>
      </c>
      <c r="F309" s="16" t="s">
        <v>17</v>
      </c>
      <c r="G309" s="16" t="s">
        <v>93</v>
      </c>
      <c r="H309" s="15" t="s">
        <v>455</v>
      </c>
      <c r="I309" s="15" t="s">
        <v>19</v>
      </c>
      <c r="J309" s="191">
        <f>J310</f>
        <v>72</v>
      </c>
    </row>
    <row r="310" spans="1:10" x14ac:dyDescent="0.45">
      <c r="A310" s="41" t="s">
        <v>35</v>
      </c>
      <c r="B310" s="14">
        <v>601</v>
      </c>
      <c r="C310" s="19" t="s">
        <v>117</v>
      </c>
      <c r="D310" s="19" t="s">
        <v>21</v>
      </c>
      <c r="E310" s="16" t="s">
        <v>93</v>
      </c>
      <c r="F310" s="16" t="s">
        <v>17</v>
      </c>
      <c r="G310" s="16" t="s">
        <v>93</v>
      </c>
      <c r="H310" s="15" t="s">
        <v>455</v>
      </c>
      <c r="I310" s="15" t="s">
        <v>36</v>
      </c>
      <c r="J310" s="191">
        <v>72</v>
      </c>
    </row>
    <row r="311" spans="1:10" x14ac:dyDescent="0.45">
      <c r="A311" s="42" t="s">
        <v>307</v>
      </c>
      <c r="B311" s="13" t="s">
        <v>211</v>
      </c>
      <c r="C311" s="12" t="s">
        <v>117</v>
      </c>
      <c r="D311" s="12" t="s">
        <v>54</v>
      </c>
      <c r="E311" s="18" t="s">
        <v>16</v>
      </c>
      <c r="F311" s="13" t="s">
        <v>17</v>
      </c>
      <c r="G311" s="13" t="s">
        <v>16</v>
      </c>
      <c r="H311" s="12" t="s">
        <v>18</v>
      </c>
      <c r="I311" s="13" t="s">
        <v>19</v>
      </c>
      <c r="J311" s="52">
        <f t="shared" ref="J311:J313" si="10">J312</f>
        <v>20</v>
      </c>
    </row>
    <row r="312" spans="1:10" ht="54.5" x14ac:dyDescent="0.45">
      <c r="A312" s="64" t="s">
        <v>387</v>
      </c>
      <c r="B312" s="16" t="s">
        <v>211</v>
      </c>
      <c r="C312" s="19" t="s">
        <v>117</v>
      </c>
      <c r="D312" s="19" t="s">
        <v>54</v>
      </c>
      <c r="E312" s="16" t="s">
        <v>334</v>
      </c>
      <c r="F312" s="16" t="s">
        <v>17</v>
      </c>
      <c r="G312" s="16" t="s">
        <v>16</v>
      </c>
      <c r="H312" s="15" t="s">
        <v>18</v>
      </c>
      <c r="I312" s="16" t="s">
        <v>19</v>
      </c>
      <c r="J312" s="53">
        <f t="shared" si="10"/>
        <v>20</v>
      </c>
    </row>
    <row r="313" spans="1:10" ht="54.5" x14ac:dyDescent="0.45">
      <c r="A313" s="64" t="s">
        <v>336</v>
      </c>
      <c r="B313" s="16" t="s">
        <v>211</v>
      </c>
      <c r="C313" s="19" t="s">
        <v>117</v>
      </c>
      <c r="D313" s="19" t="s">
        <v>54</v>
      </c>
      <c r="E313" s="16" t="s">
        <v>334</v>
      </c>
      <c r="F313" s="16" t="s">
        <v>17</v>
      </c>
      <c r="G313" s="16" t="s">
        <v>16</v>
      </c>
      <c r="H313" s="15" t="s">
        <v>338</v>
      </c>
      <c r="I313" s="16" t="s">
        <v>19</v>
      </c>
      <c r="J313" s="53">
        <f t="shared" si="10"/>
        <v>20</v>
      </c>
    </row>
    <row r="314" spans="1:10" ht="36.5" x14ac:dyDescent="0.45">
      <c r="A314" s="64" t="s">
        <v>107</v>
      </c>
      <c r="B314" s="16" t="s">
        <v>211</v>
      </c>
      <c r="C314" s="19" t="s">
        <v>117</v>
      </c>
      <c r="D314" s="19" t="s">
        <v>54</v>
      </c>
      <c r="E314" s="16" t="s">
        <v>334</v>
      </c>
      <c r="F314" s="16" t="s">
        <v>17</v>
      </c>
      <c r="G314" s="16" t="s">
        <v>16</v>
      </c>
      <c r="H314" s="15" t="s">
        <v>338</v>
      </c>
      <c r="I314" s="16" t="s">
        <v>108</v>
      </c>
      <c r="J314" s="53">
        <v>20</v>
      </c>
    </row>
    <row r="315" spans="1:10" x14ac:dyDescent="0.45">
      <c r="A315" s="60" t="s">
        <v>114</v>
      </c>
      <c r="B315" s="21">
        <v>601</v>
      </c>
      <c r="C315" s="12" t="s">
        <v>93</v>
      </c>
      <c r="D315" s="12" t="s">
        <v>16</v>
      </c>
      <c r="E315" s="13" t="s">
        <v>16</v>
      </c>
      <c r="F315" s="13" t="s">
        <v>17</v>
      </c>
      <c r="G315" s="13" t="s">
        <v>16</v>
      </c>
      <c r="H315" s="12" t="s">
        <v>18</v>
      </c>
      <c r="I315" s="13" t="s">
        <v>19</v>
      </c>
      <c r="J315" s="52">
        <f>J316</f>
        <v>22590.899999999998</v>
      </c>
    </row>
    <row r="316" spans="1:10" x14ac:dyDescent="0.45">
      <c r="A316" s="58" t="s">
        <v>92</v>
      </c>
      <c r="B316" s="14">
        <v>601</v>
      </c>
      <c r="C316" s="17">
        <v>10</v>
      </c>
      <c r="D316" s="19" t="s">
        <v>54</v>
      </c>
      <c r="E316" s="16" t="s">
        <v>16</v>
      </c>
      <c r="F316" s="16" t="s">
        <v>17</v>
      </c>
      <c r="G316" s="16" t="s">
        <v>16</v>
      </c>
      <c r="H316" s="15" t="s">
        <v>18</v>
      </c>
      <c r="I316" s="16" t="s">
        <v>19</v>
      </c>
      <c r="J316" s="53">
        <f>J317+J321</f>
        <v>22590.899999999998</v>
      </c>
    </row>
    <row r="317" spans="1:10" ht="54.5" x14ac:dyDescent="0.45">
      <c r="A317" s="41" t="s">
        <v>356</v>
      </c>
      <c r="B317" s="14">
        <v>601</v>
      </c>
      <c r="C317" s="17">
        <v>10</v>
      </c>
      <c r="D317" s="19" t="s">
        <v>54</v>
      </c>
      <c r="E317" s="16" t="s">
        <v>55</v>
      </c>
      <c r="F317" s="16" t="s">
        <v>17</v>
      </c>
      <c r="G317" s="16" t="s">
        <v>16</v>
      </c>
      <c r="H317" s="15" t="s">
        <v>18</v>
      </c>
      <c r="I317" s="16" t="s">
        <v>19</v>
      </c>
      <c r="J317" s="53">
        <f t="shared" ref="J317" si="11">J318</f>
        <v>140.16999999999999</v>
      </c>
    </row>
    <row r="318" spans="1:10" ht="36.5" x14ac:dyDescent="0.45">
      <c r="A318" s="41" t="s">
        <v>225</v>
      </c>
      <c r="B318" s="14">
        <v>601</v>
      </c>
      <c r="C318" s="17">
        <v>10</v>
      </c>
      <c r="D318" s="19" t="s">
        <v>54</v>
      </c>
      <c r="E318" s="16" t="s">
        <v>55</v>
      </c>
      <c r="F318" s="16" t="s">
        <v>10</v>
      </c>
      <c r="G318" s="16" t="s">
        <v>16</v>
      </c>
      <c r="H318" s="15" t="s">
        <v>18</v>
      </c>
      <c r="I318" s="16" t="s">
        <v>19</v>
      </c>
      <c r="J318" s="53">
        <f>J319</f>
        <v>140.16999999999999</v>
      </c>
    </row>
    <row r="319" spans="1:10" ht="36" x14ac:dyDescent="0.45">
      <c r="A319" s="83" t="s">
        <v>413</v>
      </c>
      <c r="B319" s="14">
        <v>601</v>
      </c>
      <c r="C319" s="17">
        <v>10</v>
      </c>
      <c r="D319" s="19" t="s">
        <v>54</v>
      </c>
      <c r="E319" s="16" t="s">
        <v>55</v>
      </c>
      <c r="F319" s="16" t="s">
        <v>10</v>
      </c>
      <c r="G319" s="16" t="s">
        <v>16</v>
      </c>
      <c r="H319" s="15" t="s">
        <v>429</v>
      </c>
      <c r="I319" s="16" t="s">
        <v>19</v>
      </c>
      <c r="J319" s="53">
        <f>J320</f>
        <v>140.16999999999999</v>
      </c>
    </row>
    <row r="320" spans="1:10" x14ac:dyDescent="0.45">
      <c r="A320" s="41" t="s">
        <v>42</v>
      </c>
      <c r="B320" s="14">
        <v>601</v>
      </c>
      <c r="C320" s="17">
        <v>10</v>
      </c>
      <c r="D320" s="19" t="s">
        <v>54</v>
      </c>
      <c r="E320" s="16" t="s">
        <v>55</v>
      </c>
      <c r="F320" s="16" t="s">
        <v>10</v>
      </c>
      <c r="G320" s="16" t="s">
        <v>16</v>
      </c>
      <c r="H320" s="15" t="s">
        <v>429</v>
      </c>
      <c r="I320" s="16" t="s">
        <v>94</v>
      </c>
      <c r="J320" s="53">
        <v>140.16999999999999</v>
      </c>
    </row>
    <row r="321" spans="1:10" ht="55" x14ac:dyDescent="0.45">
      <c r="A321" s="58" t="s">
        <v>258</v>
      </c>
      <c r="B321" s="14">
        <v>601</v>
      </c>
      <c r="C321" s="15" t="s">
        <v>93</v>
      </c>
      <c r="D321" s="15" t="s">
        <v>54</v>
      </c>
      <c r="E321" s="19" t="s">
        <v>140</v>
      </c>
      <c r="F321" s="16" t="s">
        <v>17</v>
      </c>
      <c r="G321" s="16" t="s">
        <v>16</v>
      </c>
      <c r="H321" s="15" t="s">
        <v>18</v>
      </c>
      <c r="I321" s="16" t="s">
        <v>19</v>
      </c>
      <c r="J321" s="53">
        <f>J322</f>
        <v>22450.73</v>
      </c>
    </row>
    <row r="322" spans="1:10" ht="37" x14ac:dyDescent="0.45">
      <c r="A322" s="58" t="s">
        <v>259</v>
      </c>
      <c r="B322" s="14">
        <v>601</v>
      </c>
      <c r="C322" s="15" t="s">
        <v>93</v>
      </c>
      <c r="D322" s="15" t="s">
        <v>54</v>
      </c>
      <c r="E322" s="19" t="s">
        <v>140</v>
      </c>
      <c r="F322" s="16" t="s">
        <v>17</v>
      </c>
      <c r="G322" s="16" t="s">
        <v>100</v>
      </c>
      <c r="H322" s="15" t="s">
        <v>18</v>
      </c>
      <c r="I322" s="16" t="s">
        <v>19</v>
      </c>
      <c r="J322" s="53">
        <f>J327+J323+J325</f>
        <v>22450.73</v>
      </c>
    </row>
    <row r="323" spans="1:10" x14ac:dyDescent="0.45">
      <c r="A323" s="58" t="s">
        <v>177</v>
      </c>
      <c r="B323" s="14">
        <v>601</v>
      </c>
      <c r="C323" s="15" t="s">
        <v>93</v>
      </c>
      <c r="D323" s="15" t="s">
        <v>54</v>
      </c>
      <c r="E323" s="19" t="s">
        <v>140</v>
      </c>
      <c r="F323" s="16" t="s">
        <v>17</v>
      </c>
      <c r="G323" s="16" t="s">
        <v>100</v>
      </c>
      <c r="H323" s="15" t="s">
        <v>197</v>
      </c>
      <c r="I323" s="16" t="s">
        <v>19</v>
      </c>
      <c r="J323" s="53">
        <f>J324</f>
        <v>9338.98</v>
      </c>
    </row>
    <row r="324" spans="1:10" x14ac:dyDescent="0.45">
      <c r="A324" s="58" t="s">
        <v>42</v>
      </c>
      <c r="B324" s="14">
        <v>601</v>
      </c>
      <c r="C324" s="15" t="s">
        <v>93</v>
      </c>
      <c r="D324" s="15" t="s">
        <v>54</v>
      </c>
      <c r="E324" s="19" t="s">
        <v>140</v>
      </c>
      <c r="F324" s="16" t="s">
        <v>17</v>
      </c>
      <c r="G324" s="16" t="s">
        <v>100</v>
      </c>
      <c r="H324" s="15" t="s">
        <v>197</v>
      </c>
      <c r="I324" s="16" t="s">
        <v>94</v>
      </c>
      <c r="J324" s="53">
        <v>9338.98</v>
      </c>
    </row>
    <row r="325" spans="1:10" ht="54" x14ac:dyDescent="0.45">
      <c r="A325" s="58" t="s">
        <v>176</v>
      </c>
      <c r="B325" s="14">
        <v>601</v>
      </c>
      <c r="C325" s="15" t="s">
        <v>93</v>
      </c>
      <c r="D325" s="15" t="s">
        <v>54</v>
      </c>
      <c r="E325" s="19" t="s">
        <v>140</v>
      </c>
      <c r="F325" s="16" t="s">
        <v>17</v>
      </c>
      <c r="G325" s="16" t="s">
        <v>100</v>
      </c>
      <c r="H325" s="15" t="s">
        <v>198</v>
      </c>
      <c r="I325" s="16" t="s">
        <v>19</v>
      </c>
      <c r="J325" s="53">
        <f>J326</f>
        <v>12811.75</v>
      </c>
    </row>
    <row r="326" spans="1:10" x14ac:dyDescent="0.45">
      <c r="A326" s="58" t="s">
        <v>42</v>
      </c>
      <c r="B326" s="14">
        <v>601</v>
      </c>
      <c r="C326" s="15" t="s">
        <v>93</v>
      </c>
      <c r="D326" s="15" t="s">
        <v>54</v>
      </c>
      <c r="E326" s="19" t="s">
        <v>140</v>
      </c>
      <c r="F326" s="16" t="s">
        <v>17</v>
      </c>
      <c r="G326" s="16" t="s">
        <v>100</v>
      </c>
      <c r="H326" s="15" t="s">
        <v>198</v>
      </c>
      <c r="I326" s="16" t="s">
        <v>94</v>
      </c>
      <c r="J326" s="53">
        <v>12811.75</v>
      </c>
    </row>
    <row r="327" spans="1:10" x14ac:dyDescent="0.45">
      <c r="A327" s="83" t="s">
        <v>174</v>
      </c>
      <c r="B327" s="14">
        <v>601</v>
      </c>
      <c r="C327" s="15" t="s">
        <v>93</v>
      </c>
      <c r="D327" s="15" t="s">
        <v>54</v>
      </c>
      <c r="E327" s="19" t="s">
        <v>140</v>
      </c>
      <c r="F327" s="16" t="s">
        <v>17</v>
      </c>
      <c r="G327" s="16" t="s">
        <v>100</v>
      </c>
      <c r="H327" s="15" t="s">
        <v>175</v>
      </c>
      <c r="I327" s="16" t="s">
        <v>19</v>
      </c>
      <c r="J327" s="53">
        <f>J328</f>
        <v>300</v>
      </c>
    </row>
    <row r="328" spans="1:10" x14ac:dyDescent="0.45">
      <c r="A328" s="58" t="s">
        <v>42</v>
      </c>
      <c r="B328" s="14">
        <v>601</v>
      </c>
      <c r="C328" s="15" t="s">
        <v>93</v>
      </c>
      <c r="D328" s="15" t="s">
        <v>54</v>
      </c>
      <c r="E328" s="19" t="s">
        <v>140</v>
      </c>
      <c r="F328" s="16" t="s">
        <v>17</v>
      </c>
      <c r="G328" s="16" t="s">
        <v>100</v>
      </c>
      <c r="H328" s="15" t="s">
        <v>175</v>
      </c>
      <c r="I328" s="16" t="s">
        <v>94</v>
      </c>
      <c r="J328" s="53">
        <v>300</v>
      </c>
    </row>
    <row r="329" spans="1:10" x14ac:dyDescent="0.45">
      <c r="A329" s="60" t="s">
        <v>95</v>
      </c>
      <c r="B329" s="14">
        <v>601</v>
      </c>
      <c r="C329" s="12" t="s">
        <v>96</v>
      </c>
      <c r="D329" s="12" t="s">
        <v>16</v>
      </c>
      <c r="E329" s="18" t="s">
        <v>16</v>
      </c>
      <c r="F329" s="13" t="s">
        <v>17</v>
      </c>
      <c r="G329" s="13" t="s">
        <v>16</v>
      </c>
      <c r="H329" s="12" t="s">
        <v>18</v>
      </c>
      <c r="I329" s="13" t="s">
        <v>19</v>
      </c>
      <c r="J329" s="52">
        <f>J330</f>
        <v>65563.05</v>
      </c>
    </row>
    <row r="330" spans="1:10" x14ac:dyDescent="0.45">
      <c r="A330" s="58" t="s">
        <v>97</v>
      </c>
      <c r="B330" s="11">
        <v>601</v>
      </c>
      <c r="C330" s="21">
        <v>11</v>
      </c>
      <c r="D330" s="18" t="s">
        <v>44</v>
      </c>
      <c r="E330" s="18" t="s">
        <v>16</v>
      </c>
      <c r="F330" s="13" t="s">
        <v>17</v>
      </c>
      <c r="G330" s="13" t="s">
        <v>16</v>
      </c>
      <c r="H330" s="12" t="s">
        <v>18</v>
      </c>
      <c r="I330" s="13" t="s">
        <v>19</v>
      </c>
      <c r="J330" s="52">
        <f>J331</f>
        <v>65563.05</v>
      </c>
    </row>
    <row r="331" spans="1:10" ht="55" x14ac:dyDescent="0.45">
      <c r="A331" s="58" t="s">
        <v>257</v>
      </c>
      <c r="B331" s="14">
        <v>601</v>
      </c>
      <c r="C331" s="16" t="s">
        <v>96</v>
      </c>
      <c r="D331" s="16" t="s">
        <v>44</v>
      </c>
      <c r="E331" s="16" t="s">
        <v>141</v>
      </c>
      <c r="F331" s="16" t="s">
        <v>17</v>
      </c>
      <c r="G331" s="16" t="s">
        <v>16</v>
      </c>
      <c r="H331" s="15" t="s">
        <v>18</v>
      </c>
      <c r="I331" s="16" t="s">
        <v>19</v>
      </c>
      <c r="J331" s="53">
        <f>J332+J337+J340+J345</f>
        <v>65563.05</v>
      </c>
    </row>
    <row r="332" spans="1:10" ht="54.5" x14ac:dyDescent="0.45">
      <c r="A332" s="41" t="s">
        <v>389</v>
      </c>
      <c r="B332" s="29">
        <v>601</v>
      </c>
      <c r="C332" s="34">
        <v>11</v>
      </c>
      <c r="D332" s="32" t="s">
        <v>44</v>
      </c>
      <c r="E332" s="16" t="s">
        <v>141</v>
      </c>
      <c r="F332" s="16" t="s">
        <v>17</v>
      </c>
      <c r="G332" s="16" t="s">
        <v>21</v>
      </c>
      <c r="H332" s="15" t="s">
        <v>18</v>
      </c>
      <c r="I332" s="16" t="s">
        <v>19</v>
      </c>
      <c r="J332" s="53">
        <f>J333</f>
        <v>44679.27</v>
      </c>
    </row>
    <row r="333" spans="1:10" x14ac:dyDescent="0.45">
      <c r="A333" s="58" t="s">
        <v>238</v>
      </c>
      <c r="B333" s="29">
        <v>601</v>
      </c>
      <c r="C333" s="34">
        <v>11</v>
      </c>
      <c r="D333" s="32" t="s">
        <v>44</v>
      </c>
      <c r="E333" s="16" t="s">
        <v>141</v>
      </c>
      <c r="F333" s="16" t="s">
        <v>17</v>
      </c>
      <c r="G333" s="16" t="s">
        <v>21</v>
      </c>
      <c r="H333" s="15" t="s">
        <v>69</v>
      </c>
      <c r="I333" s="16" t="s">
        <v>19</v>
      </c>
      <c r="J333" s="53">
        <f>J334+J335+J336</f>
        <v>44679.27</v>
      </c>
    </row>
    <row r="334" spans="1:10" ht="54.5" x14ac:dyDescent="0.45">
      <c r="A334" s="64" t="s">
        <v>34</v>
      </c>
      <c r="B334" s="29">
        <v>601</v>
      </c>
      <c r="C334" s="34">
        <v>11</v>
      </c>
      <c r="D334" s="32" t="s">
        <v>44</v>
      </c>
      <c r="E334" s="16" t="s">
        <v>141</v>
      </c>
      <c r="F334" s="16" t="s">
        <v>17</v>
      </c>
      <c r="G334" s="16" t="s">
        <v>21</v>
      </c>
      <c r="H334" s="15" t="s">
        <v>69</v>
      </c>
      <c r="I334" s="16" t="s">
        <v>29</v>
      </c>
      <c r="J334" s="53">
        <v>19725.669999999998</v>
      </c>
    </row>
    <row r="335" spans="1:10" x14ac:dyDescent="0.45">
      <c r="A335" s="41" t="s">
        <v>35</v>
      </c>
      <c r="B335" s="29">
        <v>601</v>
      </c>
      <c r="C335" s="34">
        <v>11</v>
      </c>
      <c r="D335" s="32" t="s">
        <v>44</v>
      </c>
      <c r="E335" s="16" t="s">
        <v>141</v>
      </c>
      <c r="F335" s="16" t="s">
        <v>17</v>
      </c>
      <c r="G335" s="16" t="s">
        <v>21</v>
      </c>
      <c r="H335" s="15" t="s">
        <v>69</v>
      </c>
      <c r="I335" s="16" t="s">
        <v>36</v>
      </c>
      <c r="J335" s="53">
        <v>17943.64</v>
      </c>
    </row>
    <row r="336" spans="1:10" x14ac:dyDescent="0.45">
      <c r="A336" s="41" t="s">
        <v>37</v>
      </c>
      <c r="B336" s="29">
        <v>601</v>
      </c>
      <c r="C336" s="34">
        <v>11</v>
      </c>
      <c r="D336" s="32" t="s">
        <v>44</v>
      </c>
      <c r="E336" s="16" t="s">
        <v>141</v>
      </c>
      <c r="F336" s="16" t="s">
        <v>17</v>
      </c>
      <c r="G336" s="16" t="s">
        <v>21</v>
      </c>
      <c r="H336" s="15" t="s">
        <v>69</v>
      </c>
      <c r="I336" s="16" t="s">
        <v>38</v>
      </c>
      <c r="J336" s="53">
        <v>7009.96</v>
      </c>
    </row>
    <row r="337" spans="1:10" ht="36" x14ac:dyDescent="0.45">
      <c r="A337" s="63" t="s">
        <v>391</v>
      </c>
      <c r="B337" s="29">
        <v>601</v>
      </c>
      <c r="C337" s="34">
        <v>11</v>
      </c>
      <c r="D337" s="32" t="s">
        <v>44</v>
      </c>
      <c r="E337" s="16" t="s">
        <v>141</v>
      </c>
      <c r="F337" s="16" t="s">
        <v>17</v>
      </c>
      <c r="G337" s="16" t="s">
        <v>44</v>
      </c>
      <c r="H337" s="15" t="s">
        <v>98</v>
      </c>
      <c r="I337" s="16" t="s">
        <v>19</v>
      </c>
      <c r="J337" s="53">
        <f>J338+J339</f>
        <v>2491.37</v>
      </c>
    </row>
    <row r="338" spans="1:10" ht="54.5" x14ac:dyDescent="0.45">
      <c r="A338" s="64" t="s">
        <v>34</v>
      </c>
      <c r="B338" s="29">
        <v>601</v>
      </c>
      <c r="C338" s="34">
        <v>11</v>
      </c>
      <c r="D338" s="32" t="s">
        <v>44</v>
      </c>
      <c r="E338" s="16" t="s">
        <v>141</v>
      </c>
      <c r="F338" s="16" t="s">
        <v>17</v>
      </c>
      <c r="G338" s="16" t="s">
        <v>44</v>
      </c>
      <c r="H338" s="15" t="s">
        <v>98</v>
      </c>
      <c r="I338" s="16" t="s">
        <v>29</v>
      </c>
      <c r="J338" s="53">
        <v>1810.37</v>
      </c>
    </row>
    <row r="339" spans="1:10" x14ac:dyDescent="0.45">
      <c r="A339" s="41" t="s">
        <v>35</v>
      </c>
      <c r="B339" s="29">
        <v>601</v>
      </c>
      <c r="C339" s="34">
        <v>11</v>
      </c>
      <c r="D339" s="32" t="s">
        <v>44</v>
      </c>
      <c r="E339" s="16" t="s">
        <v>141</v>
      </c>
      <c r="F339" s="16" t="s">
        <v>17</v>
      </c>
      <c r="G339" s="16" t="s">
        <v>44</v>
      </c>
      <c r="H339" s="15" t="s">
        <v>98</v>
      </c>
      <c r="I339" s="16" t="s">
        <v>36</v>
      </c>
      <c r="J339" s="53">
        <v>681</v>
      </c>
    </row>
    <row r="340" spans="1:10" ht="54.5" x14ac:dyDescent="0.45">
      <c r="A340" s="41" t="s">
        <v>390</v>
      </c>
      <c r="B340" s="29">
        <v>601</v>
      </c>
      <c r="C340" s="34">
        <v>11</v>
      </c>
      <c r="D340" s="32" t="s">
        <v>44</v>
      </c>
      <c r="E340" s="16" t="s">
        <v>141</v>
      </c>
      <c r="F340" s="16" t="s">
        <v>17</v>
      </c>
      <c r="G340" s="16" t="s">
        <v>24</v>
      </c>
      <c r="H340" s="15" t="s">
        <v>18</v>
      </c>
      <c r="I340" s="16" t="s">
        <v>19</v>
      </c>
      <c r="J340" s="53">
        <f>J341</f>
        <v>17440.52</v>
      </c>
    </row>
    <row r="341" spans="1:10" x14ac:dyDescent="0.45">
      <c r="A341" s="58" t="s">
        <v>238</v>
      </c>
      <c r="B341" s="29">
        <v>601</v>
      </c>
      <c r="C341" s="34">
        <v>11</v>
      </c>
      <c r="D341" s="32" t="s">
        <v>44</v>
      </c>
      <c r="E341" s="16" t="s">
        <v>141</v>
      </c>
      <c r="F341" s="16" t="s">
        <v>17</v>
      </c>
      <c r="G341" s="16" t="s">
        <v>24</v>
      </c>
      <c r="H341" s="15" t="s">
        <v>69</v>
      </c>
      <c r="I341" s="16" t="s">
        <v>19</v>
      </c>
      <c r="J341" s="53">
        <f>J342+J343+J344</f>
        <v>17440.52</v>
      </c>
    </row>
    <row r="342" spans="1:10" ht="54.5" x14ac:dyDescent="0.45">
      <c r="A342" s="64" t="s">
        <v>34</v>
      </c>
      <c r="B342" s="29">
        <v>601</v>
      </c>
      <c r="C342" s="34">
        <v>11</v>
      </c>
      <c r="D342" s="32" t="s">
        <v>44</v>
      </c>
      <c r="E342" s="16" t="s">
        <v>141</v>
      </c>
      <c r="F342" s="16" t="s">
        <v>17</v>
      </c>
      <c r="G342" s="16" t="s">
        <v>24</v>
      </c>
      <c r="H342" s="15" t="s">
        <v>69</v>
      </c>
      <c r="I342" s="16" t="s">
        <v>29</v>
      </c>
      <c r="J342" s="53">
        <v>8877.26</v>
      </c>
    </row>
    <row r="343" spans="1:10" x14ac:dyDescent="0.45">
      <c r="A343" s="41" t="s">
        <v>35</v>
      </c>
      <c r="B343" s="29">
        <v>601</v>
      </c>
      <c r="C343" s="34">
        <v>11</v>
      </c>
      <c r="D343" s="32" t="s">
        <v>44</v>
      </c>
      <c r="E343" s="16" t="s">
        <v>141</v>
      </c>
      <c r="F343" s="16" t="s">
        <v>17</v>
      </c>
      <c r="G343" s="16" t="s">
        <v>24</v>
      </c>
      <c r="H343" s="15" t="s">
        <v>69</v>
      </c>
      <c r="I343" s="16" t="s">
        <v>36</v>
      </c>
      <c r="J343" s="53">
        <v>5247.01</v>
      </c>
    </row>
    <row r="344" spans="1:10" x14ac:dyDescent="0.45">
      <c r="A344" s="41" t="s">
        <v>37</v>
      </c>
      <c r="B344" s="29">
        <v>601</v>
      </c>
      <c r="C344" s="34">
        <v>11</v>
      </c>
      <c r="D344" s="32" t="s">
        <v>44</v>
      </c>
      <c r="E344" s="16" t="s">
        <v>141</v>
      </c>
      <c r="F344" s="16" t="s">
        <v>17</v>
      </c>
      <c r="G344" s="16" t="s">
        <v>24</v>
      </c>
      <c r="H344" s="15" t="s">
        <v>69</v>
      </c>
      <c r="I344" s="16" t="s">
        <v>38</v>
      </c>
      <c r="J344" s="53">
        <v>3316.25</v>
      </c>
    </row>
    <row r="345" spans="1:10" x14ac:dyDescent="0.45">
      <c r="A345" s="41" t="s">
        <v>432</v>
      </c>
      <c r="B345" s="29">
        <v>601</v>
      </c>
      <c r="C345" s="34">
        <v>11</v>
      </c>
      <c r="D345" s="32" t="s">
        <v>44</v>
      </c>
      <c r="E345" s="16" t="s">
        <v>141</v>
      </c>
      <c r="F345" s="16" t="s">
        <v>17</v>
      </c>
      <c r="G345" s="16" t="s">
        <v>70</v>
      </c>
      <c r="H345" s="15" t="s">
        <v>18</v>
      </c>
      <c r="I345" s="16" t="s">
        <v>19</v>
      </c>
      <c r="J345" s="53">
        <f>J346+J348</f>
        <v>951.8900000000001</v>
      </c>
    </row>
    <row r="346" spans="1:10" ht="54.5" x14ac:dyDescent="0.45">
      <c r="A346" s="76" t="s">
        <v>537</v>
      </c>
      <c r="B346" s="29">
        <v>601</v>
      </c>
      <c r="C346" s="34">
        <v>11</v>
      </c>
      <c r="D346" s="32" t="s">
        <v>44</v>
      </c>
      <c r="E346" s="16" t="s">
        <v>141</v>
      </c>
      <c r="F346" s="16" t="s">
        <v>17</v>
      </c>
      <c r="G346" s="16" t="s">
        <v>70</v>
      </c>
      <c r="H346" s="15" t="s">
        <v>460</v>
      </c>
      <c r="I346" s="16" t="s">
        <v>19</v>
      </c>
      <c r="J346" s="53">
        <f>J347</f>
        <v>810.84</v>
      </c>
    </row>
    <row r="347" spans="1:10" x14ac:dyDescent="0.45">
      <c r="A347" s="41" t="s">
        <v>35</v>
      </c>
      <c r="B347" s="29">
        <v>601</v>
      </c>
      <c r="C347" s="34">
        <v>11</v>
      </c>
      <c r="D347" s="32" t="s">
        <v>44</v>
      </c>
      <c r="E347" s="16" t="s">
        <v>141</v>
      </c>
      <c r="F347" s="16" t="s">
        <v>17</v>
      </c>
      <c r="G347" s="16" t="s">
        <v>70</v>
      </c>
      <c r="H347" s="15" t="s">
        <v>460</v>
      </c>
      <c r="I347" s="16" t="s">
        <v>36</v>
      </c>
      <c r="J347" s="53">
        <v>810.84</v>
      </c>
    </row>
    <row r="348" spans="1:10" ht="72.5" x14ac:dyDescent="0.45">
      <c r="A348" s="76" t="s">
        <v>538</v>
      </c>
      <c r="B348" s="29">
        <v>601</v>
      </c>
      <c r="C348" s="34">
        <v>11</v>
      </c>
      <c r="D348" s="32" t="s">
        <v>44</v>
      </c>
      <c r="E348" s="16" t="s">
        <v>141</v>
      </c>
      <c r="F348" s="16" t="s">
        <v>17</v>
      </c>
      <c r="G348" s="16" t="s">
        <v>70</v>
      </c>
      <c r="H348" s="15" t="s">
        <v>461</v>
      </c>
      <c r="I348" s="16" t="s">
        <v>19</v>
      </c>
      <c r="J348" s="53">
        <f>J349</f>
        <v>141.05000000000001</v>
      </c>
    </row>
    <row r="349" spans="1:10" x14ac:dyDescent="0.45">
      <c r="A349" s="41" t="s">
        <v>35</v>
      </c>
      <c r="B349" s="29">
        <v>601</v>
      </c>
      <c r="C349" s="34">
        <v>11</v>
      </c>
      <c r="D349" s="32" t="s">
        <v>44</v>
      </c>
      <c r="E349" s="16" t="s">
        <v>141</v>
      </c>
      <c r="F349" s="16" t="s">
        <v>17</v>
      </c>
      <c r="G349" s="16" t="s">
        <v>70</v>
      </c>
      <c r="H349" s="15" t="s">
        <v>461</v>
      </c>
      <c r="I349" s="16" t="s">
        <v>36</v>
      </c>
      <c r="J349" s="53">
        <v>141.05000000000001</v>
      </c>
    </row>
    <row r="350" spans="1:10" ht="53.5" x14ac:dyDescent="0.45">
      <c r="A350" s="42" t="s">
        <v>237</v>
      </c>
      <c r="B350" s="12" t="s">
        <v>202</v>
      </c>
      <c r="C350" s="12" t="s">
        <v>16</v>
      </c>
      <c r="D350" s="12" t="s">
        <v>16</v>
      </c>
      <c r="E350" s="18" t="s">
        <v>16</v>
      </c>
      <c r="F350" s="13" t="s">
        <v>17</v>
      </c>
      <c r="G350" s="13" t="s">
        <v>16</v>
      </c>
      <c r="H350" s="12" t="s">
        <v>18</v>
      </c>
      <c r="I350" s="13" t="s">
        <v>19</v>
      </c>
      <c r="J350" s="52">
        <f t="shared" ref="J350:J352" si="12">J351</f>
        <v>12634.2</v>
      </c>
    </row>
    <row r="351" spans="1:10" x14ac:dyDescent="0.45">
      <c r="A351" s="41" t="s">
        <v>20</v>
      </c>
      <c r="B351" s="15" t="s">
        <v>202</v>
      </c>
      <c r="C351" s="15" t="s">
        <v>21</v>
      </c>
      <c r="D351" s="15" t="s">
        <v>16</v>
      </c>
      <c r="E351" s="19" t="s">
        <v>16</v>
      </c>
      <c r="F351" s="16" t="s">
        <v>17</v>
      </c>
      <c r="G351" s="16" t="s">
        <v>16</v>
      </c>
      <c r="H351" s="15" t="s">
        <v>18</v>
      </c>
      <c r="I351" s="16" t="s">
        <v>19</v>
      </c>
      <c r="J351" s="53">
        <f t="shared" si="12"/>
        <v>12634.2</v>
      </c>
    </row>
    <row r="352" spans="1:10" x14ac:dyDescent="0.45">
      <c r="A352" s="41" t="s">
        <v>40</v>
      </c>
      <c r="B352" s="15" t="s">
        <v>202</v>
      </c>
      <c r="C352" s="15" t="s">
        <v>21</v>
      </c>
      <c r="D352" s="16">
        <v>13</v>
      </c>
      <c r="E352" s="19" t="s">
        <v>16</v>
      </c>
      <c r="F352" s="16" t="s">
        <v>17</v>
      </c>
      <c r="G352" s="16" t="s">
        <v>16</v>
      </c>
      <c r="H352" s="15" t="s">
        <v>18</v>
      </c>
      <c r="I352" s="16" t="s">
        <v>19</v>
      </c>
      <c r="J352" s="53">
        <f t="shared" si="12"/>
        <v>12634.2</v>
      </c>
    </row>
    <row r="353" spans="1:10" ht="54.5" x14ac:dyDescent="0.45">
      <c r="A353" s="41" t="s">
        <v>384</v>
      </c>
      <c r="B353" s="15" t="s">
        <v>202</v>
      </c>
      <c r="C353" s="15" t="s">
        <v>21</v>
      </c>
      <c r="D353" s="16">
        <v>13</v>
      </c>
      <c r="E353" s="19" t="s">
        <v>44</v>
      </c>
      <c r="F353" s="16" t="s">
        <v>17</v>
      </c>
      <c r="G353" s="16" t="s">
        <v>16</v>
      </c>
      <c r="H353" s="15" t="s">
        <v>18</v>
      </c>
      <c r="I353" s="16" t="s">
        <v>19</v>
      </c>
      <c r="J353" s="53">
        <f>J354+J357+J360</f>
        <v>12634.2</v>
      </c>
    </row>
    <row r="354" spans="1:10" ht="54.5" x14ac:dyDescent="0.45">
      <c r="A354" s="41" t="s">
        <v>344</v>
      </c>
      <c r="B354" s="15" t="s">
        <v>202</v>
      </c>
      <c r="C354" s="15" t="s">
        <v>21</v>
      </c>
      <c r="D354" s="16">
        <v>13</v>
      </c>
      <c r="E354" s="19" t="s">
        <v>44</v>
      </c>
      <c r="F354" s="16" t="s">
        <v>26</v>
      </c>
      <c r="G354" s="16" t="s">
        <v>16</v>
      </c>
      <c r="H354" s="15" t="s">
        <v>18</v>
      </c>
      <c r="I354" s="16" t="s">
        <v>19</v>
      </c>
      <c r="J354" s="53">
        <f>J355</f>
        <v>910.7</v>
      </c>
    </row>
    <row r="355" spans="1:10" ht="36.5" x14ac:dyDescent="0.45">
      <c r="A355" s="88" t="s">
        <v>303</v>
      </c>
      <c r="B355" s="15" t="s">
        <v>202</v>
      </c>
      <c r="C355" s="15" t="s">
        <v>21</v>
      </c>
      <c r="D355" s="16">
        <v>13</v>
      </c>
      <c r="E355" s="19" t="s">
        <v>44</v>
      </c>
      <c r="F355" s="16" t="s">
        <v>26</v>
      </c>
      <c r="G355" s="16" t="s">
        <v>16</v>
      </c>
      <c r="H355" s="15" t="s">
        <v>76</v>
      </c>
      <c r="I355" s="16" t="s">
        <v>19</v>
      </c>
      <c r="J355" s="53">
        <f>J356</f>
        <v>910.7</v>
      </c>
    </row>
    <row r="356" spans="1:10" x14ac:dyDescent="0.45">
      <c r="A356" s="41" t="s">
        <v>35</v>
      </c>
      <c r="B356" s="15" t="s">
        <v>202</v>
      </c>
      <c r="C356" s="15" t="s">
        <v>21</v>
      </c>
      <c r="D356" s="16">
        <v>13</v>
      </c>
      <c r="E356" s="19" t="s">
        <v>44</v>
      </c>
      <c r="F356" s="16" t="s">
        <v>26</v>
      </c>
      <c r="G356" s="16" t="s">
        <v>16</v>
      </c>
      <c r="H356" s="15" t="s">
        <v>76</v>
      </c>
      <c r="I356" s="16" t="s">
        <v>36</v>
      </c>
      <c r="J356" s="53">
        <v>910.7</v>
      </c>
    </row>
    <row r="357" spans="1:10" ht="54.5" x14ac:dyDescent="0.45">
      <c r="A357" s="41" t="s">
        <v>236</v>
      </c>
      <c r="B357" s="15" t="s">
        <v>202</v>
      </c>
      <c r="C357" s="15" t="s">
        <v>21</v>
      </c>
      <c r="D357" s="16">
        <v>13</v>
      </c>
      <c r="E357" s="19" t="s">
        <v>44</v>
      </c>
      <c r="F357" s="16" t="s">
        <v>85</v>
      </c>
      <c r="G357" s="16" t="s">
        <v>16</v>
      </c>
      <c r="H357" s="15" t="s">
        <v>18</v>
      </c>
      <c r="I357" s="16" t="s">
        <v>19</v>
      </c>
      <c r="J357" s="53">
        <f>J358</f>
        <v>510</v>
      </c>
    </row>
    <row r="358" spans="1:10" x14ac:dyDescent="0.45">
      <c r="A358" s="81" t="s">
        <v>302</v>
      </c>
      <c r="B358" s="15" t="s">
        <v>202</v>
      </c>
      <c r="C358" s="15" t="s">
        <v>21</v>
      </c>
      <c r="D358" s="16">
        <v>13</v>
      </c>
      <c r="E358" s="19" t="s">
        <v>44</v>
      </c>
      <c r="F358" s="14">
        <v>2</v>
      </c>
      <c r="G358" s="16" t="s">
        <v>16</v>
      </c>
      <c r="H358" s="15" t="s">
        <v>99</v>
      </c>
      <c r="I358" s="16" t="s">
        <v>19</v>
      </c>
      <c r="J358" s="53">
        <f>J359</f>
        <v>510</v>
      </c>
    </row>
    <row r="359" spans="1:10" x14ac:dyDescent="0.45">
      <c r="A359" s="41" t="s">
        <v>35</v>
      </c>
      <c r="B359" s="15" t="s">
        <v>202</v>
      </c>
      <c r="C359" s="15" t="s">
        <v>21</v>
      </c>
      <c r="D359" s="16">
        <v>13</v>
      </c>
      <c r="E359" s="19" t="s">
        <v>44</v>
      </c>
      <c r="F359" s="16" t="s">
        <v>85</v>
      </c>
      <c r="G359" s="16" t="s">
        <v>16</v>
      </c>
      <c r="H359" s="15" t="s">
        <v>99</v>
      </c>
      <c r="I359" s="16" t="s">
        <v>36</v>
      </c>
      <c r="J359" s="53">
        <v>510</v>
      </c>
    </row>
    <row r="360" spans="1:10" ht="54.5" x14ac:dyDescent="0.45">
      <c r="A360" s="41" t="s">
        <v>264</v>
      </c>
      <c r="B360" s="15" t="s">
        <v>202</v>
      </c>
      <c r="C360" s="15" t="s">
        <v>21</v>
      </c>
      <c r="D360" s="16">
        <v>13</v>
      </c>
      <c r="E360" s="19" t="s">
        <v>44</v>
      </c>
      <c r="F360" s="16" t="s">
        <v>9</v>
      </c>
      <c r="G360" s="16" t="s">
        <v>16</v>
      </c>
      <c r="H360" s="15" t="s">
        <v>18</v>
      </c>
      <c r="I360" s="16" t="s">
        <v>19</v>
      </c>
      <c r="J360" s="53">
        <f>J361+J365</f>
        <v>11213.5</v>
      </c>
    </row>
    <row r="361" spans="1:10" x14ac:dyDescent="0.45">
      <c r="A361" s="41" t="s">
        <v>33</v>
      </c>
      <c r="B361" s="15" t="s">
        <v>202</v>
      </c>
      <c r="C361" s="15" t="s">
        <v>21</v>
      </c>
      <c r="D361" s="16">
        <v>13</v>
      </c>
      <c r="E361" s="19" t="s">
        <v>44</v>
      </c>
      <c r="F361" s="14">
        <v>3</v>
      </c>
      <c r="G361" s="16" t="s">
        <v>16</v>
      </c>
      <c r="H361" s="15" t="s">
        <v>28</v>
      </c>
      <c r="I361" s="16" t="s">
        <v>19</v>
      </c>
      <c r="J361" s="53">
        <f>J362+J363+J364</f>
        <v>763.44</v>
      </c>
    </row>
    <row r="362" spans="1:10" ht="54.5" x14ac:dyDescent="0.45">
      <c r="A362" s="41" t="s">
        <v>34</v>
      </c>
      <c r="B362" s="15" t="s">
        <v>202</v>
      </c>
      <c r="C362" s="15" t="s">
        <v>21</v>
      </c>
      <c r="D362" s="16">
        <v>13</v>
      </c>
      <c r="E362" s="19" t="s">
        <v>44</v>
      </c>
      <c r="F362" s="14">
        <v>3</v>
      </c>
      <c r="G362" s="16" t="s">
        <v>16</v>
      </c>
      <c r="H362" s="15" t="s">
        <v>28</v>
      </c>
      <c r="I362" s="16" t="s">
        <v>29</v>
      </c>
      <c r="J362" s="53">
        <v>243.76</v>
      </c>
    </row>
    <row r="363" spans="1:10" x14ac:dyDescent="0.45">
      <c r="A363" s="41" t="s">
        <v>35</v>
      </c>
      <c r="B363" s="15" t="s">
        <v>202</v>
      </c>
      <c r="C363" s="15" t="s">
        <v>21</v>
      </c>
      <c r="D363" s="16">
        <v>13</v>
      </c>
      <c r="E363" s="19" t="s">
        <v>44</v>
      </c>
      <c r="F363" s="14">
        <v>3</v>
      </c>
      <c r="G363" s="16" t="s">
        <v>16</v>
      </c>
      <c r="H363" s="15" t="s">
        <v>28</v>
      </c>
      <c r="I363" s="16" t="s">
        <v>36</v>
      </c>
      <c r="J363" s="53">
        <v>517.98</v>
      </c>
    </row>
    <row r="364" spans="1:10" x14ac:dyDescent="0.45">
      <c r="A364" s="54" t="s">
        <v>37</v>
      </c>
      <c r="B364" s="15" t="s">
        <v>202</v>
      </c>
      <c r="C364" s="15" t="s">
        <v>21</v>
      </c>
      <c r="D364" s="19" t="s">
        <v>74</v>
      </c>
      <c r="E364" s="19" t="s">
        <v>44</v>
      </c>
      <c r="F364" s="19" t="s">
        <v>9</v>
      </c>
      <c r="G364" s="16" t="s">
        <v>16</v>
      </c>
      <c r="H364" s="15" t="s">
        <v>28</v>
      </c>
      <c r="I364" s="16" t="s">
        <v>38</v>
      </c>
      <c r="J364" s="53">
        <v>1.7</v>
      </c>
    </row>
    <row r="365" spans="1:10" ht="36.5" x14ac:dyDescent="0.45">
      <c r="A365" s="41" t="s">
        <v>39</v>
      </c>
      <c r="B365" s="15" t="s">
        <v>202</v>
      </c>
      <c r="C365" s="15" t="s">
        <v>21</v>
      </c>
      <c r="D365" s="16">
        <v>13</v>
      </c>
      <c r="E365" s="19" t="s">
        <v>44</v>
      </c>
      <c r="F365" s="14">
        <v>3</v>
      </c>
      <c r="G365" s="16" t="s">
        <v>16</v>
      </c>
      <c r="H365" s="15" t="s">
        <v>30</v>
      </c>
      <c r="I365" s="16" t="s">
        <v>19</v>
      </c>
      <c r="J365" s="53">
        <f>J366</f>
        <v>10450.06</v>
      </c>
    </row>
    <row r="366" spans="1:10" ht="54.5" x14ac:dyDescent="0.45">
      <c r="A366" s="41" t="s">
        <v>34</v>
      </c>
      <c r="B366" s="15" t="s">
        <v>202</v>
      </c>
      <c r="C366" s="15" t="s">
        <v>21</v>
      </c>
      <c r="D366" s="16">
        <v>13</v>
      </c>
      <c r="E366" s="19" t="s">
        <v>44</v>
      </c>
      <c r="F366" s="14">
        <v>3</v>
      </c>
      <c r="G366" s="16" t="s">
        <v>16</v>
      </c>
      <c r="H366" s="15" t="s">
        <v>30</v>
      </c>
      <c r="I366" s="16" t="s">
        <v>29</v>
      </c>
      <c r="J366" s="53">
        <v>10450.06</v>
      </c>
    </row>
    <row r="367" spans="1:10" ht="36" x14ac:dyDescent="0.45">
      <c r="A367" s="42" t="s">
        <v>250</v>
      </c>
      <c r="B367" s="11">
        <v>604</v>
      </c>
      <c r="C367" s="13" t="s">
        <v>16</v>
      </c>
      <c r="D367" s="12" t="s">
        <v>16</v>
      </c>
      <c r="E367" s="13" t="s">
        <v>16</v>
      </c>
      <c r="F367" s="13" t="s">
        <v>17</v>
      </c>
      <c r="G367" s="13" t="s">
        <v>16</v>
      </c>
      <c r="H367" s="12" t="s">
        <v>18</v>
      </c>
      <c r="I367" s="13" t="s">
        <v>19</v>
      </c>
      <c r="J367" s="52">
        <f>J368</f>
        <v>67850.66</v>
      </c>
    </row>
    <row r="368" spans="1:10" x14ac:dyDescent="0.45">
      <c r="A368" s="41" t="s">
        <v>20</v>
      </c>
      <c r="B368" s="14">
        <v>604</v>
      </c>
      <c r="C368" s="14" t="s">
        <v>101</v>
      </c>
      <c r="D368" s="15" t="s">
        <v>16</v>
      </c>
      <c r="E368" s="16" t="s">
        <v>16</v>
      </c>
      <c r="F368" s="16" t="s">
        <v>17</v>
      </c>
      <c r="G368" s="16" t="s">
        <v>16</v>
      </c>
      <c r="H368" s="15" t="s">
        <v>18</v>
      </c>
      <c r="I368" s="16" t="s">
        <v>19</v>
      </c>
      <c r="J368" s="53">
        <f>J369+J384+J379</f>
        <v>67850.66</v>
      </c>
    </row>
    <row r="369" spans="1:10" ht="36.5" x14ac:dyDescent="0.45">
      <c r="A369" s="41" t="s">
        <v>102</v>
      </c>
      <c r="B369" s="14">
        <v>604</v>
      </c>
      <c r="C369" s="14" t="s">
        <v>101</v>
      </c>
      <c r="D369" s="16" t="s">
        <v>401</v>
      </c>
      <c r="E369" s="16" t="s">
        <v>16</v>
      </c>
      <c r="F369" s="16" t="s">
        <v>17</v>
      </c>
      <c r="G369" s="16" t="s">
        <v>16</v>
      </c>
      <c r="H369" s="15" t="s">
        <v>18</v>
      </c>
      <c r="I369" s="16" t="s">
        <v>19</v>
      </c>
      <c r="J369" s="53">
        <f>J370</f>
        <v>15442.029999999999</v>
      </c>
    </row>
    <row r="370" spans="1:10" ht="54.5" x14ac:dyDescent="0.45">
      <c r="A370" s="41" t="s">
        <v>355</v>
      </c>
      <c r="B370" s="14">
        <v>604</v>
      </c>
      <c r="C370" s="14" t="s">
        <v>101</v>
      </c>
      <c r="D370" s="16" t="s">
        <v>401</v>
      </c>
      <c r="E370" s="14">
        <v>20</v>
      </c>
      <c r="F370" s="14">
        <v>0</v>
      </c>
      <c r="G370" s="16" t="s">
        <v>16</v>
      </c>
      <c r="H370" s="15" t="s">
        <v>18</v>
      </c>
      <c r="I370" s="16" t="s">
        <v>19</v>
      </c>
      <c r="J370" s="53">
        <f t="shared" ref="J370:J371" si="13">J371</f>
        <v>15442.029999999999</v>
      </c>
    </row>
    <row r="371" spans="1:10" ht="54.5" x14ac:dyDescent="0.45">
      <c r="A371" s="41" t="s">
        <v>342</v>
      </c>
      <c r="B371" s="14">
        <v>604</v>
      </c>
      <c r="C371" s="14" t="s">
        <v>101</v>
      </c>
      <c r="D371" s="16" t="s">
        <v>401</v>
      </c>
      <c r="E371" s="14">
        <v>20</v>
      </c>
      <c r="F371" s="14">
        <v>1</v>
      </c>
      <c r="G371" s="16" t="s">
        <v>16</v>
      </c>
      <c r="H371" s="15" t="s">
        <v>18</v>
      </c>
      <c r="I371" s="16" t="s">
        <v>19</v>
      </c>
      <c r="J371" s="53">
        <f t="shared" si="13"/>
        <v>15442.029999999999</v>
      </c>
    </row>
    <row r="372" spans="1:10" ht="36.5" x14ac:dyDescent="0.45">
      <c r="A372" s="41" t="s">
        <v>274</v>
      </c>
      <c r="B372" s="14">
        <v>604</v>
      </c>
      <c r="C372" s="14" t="s">
        <v>101</v>
      </c>
      <c r="D372" s="16" t="s">
        <v>401</v>
      </c>
      <c r="E372" s="14">
        <v>20</v>
      </c>
      <c r="F372" s="14">
        <v>1</v>
      </c>
      <c r="G372" s="16" t="s">
        <v>21</v>
      </c>
      <c r="H372" s="15" t="s">
        <v>18</v>
      </c>
      <c r="I372" s="16" t="s">
        <v>19</v>
      </c>
      <c r="J372" s="53">
        <f>J373+J377</f>
        <v>15442.029999999999</v>
      </c>
    </row>
    <row r="373" spans="1:10" x14ac:dyDescent="0.45">
      <c r="A373" s="41" t="s">
        <v>33</v>
      </c>
      <c r="B373" s="14">
        <v>604</v>
      </c>
      <c r="C373" s="14" t="s">
        <v>101</v>
      </c>
      <c r="D373" s="16" t="s">
        <v>401</v>
      </c>
      <c r="E373" s="14">
        <v>20</v>
      </c>
      <c r="F373" s="14">
        <v>1</v>
      </c>
      <c r="G373" s="16" t="s">
        <v>21</v>
      </c>
      <c r="H373" s="15" t="s">
        <v>28</v>
      </c>
      <c r="I373" s="16" t="s">
        <v>19</v>
      </c>
      <c r="J373" s="53">
        <f>J374+J375+J376</f>
        <v>1568.3999999999999</v>
      </c>
    </row>
    <row r="374" spans="1:10" ht="54.5" x14ac:dyDescent="0.45">
      <c r="A374" s="41" t="s">
        <v>34</v>
      </c>
      <c r="B374" s="14">
        <v>604</v>
      </c>
      <c r="C374" s="15" t="s">
        <v>21</v>
      </c>
      <c r="D374" s="16" t="s">
        <v>401</v>
      </c>
      <c r="E374" s="14">
        <v>20</v>
      </c>
      <c r="F374" s="14">
        <v>1</v>
      </c>
      <c r="G374" s="16" t="s">
        <v>21</v>
      </c>
      <c r="H374" s="15" t="s">
        <v>28</v>
      </c>
      <c r="I374" s="16" t="s">
        <v>29</v>
      </c>
      <c r="J374" s="53">
        <v>362.56</v>
      </c>
    </row>
    <row r="375" spans="1:10" x14ac:dyDescent="0.45">
      <c r="A375" s="41" t="s">
        <v>35</v>
      </c>
      <c r="B375" s="14">
        <v>604</v>
      </c>
      <c r="C375" s="15" t="s">
        <v>21</v>
      </c>
      <c r="D375" s="16" t="s">
        <v>401</v>
      </c>
      <c r="E375" s="14">
        <v>20</v>
      </c>
      <c r="F375" s="14">
        <v>1</v>
      </c>
      <c r="G375" s="16" t="s">
        <v>21</v>
      </c>
      <c r="H375" s="15" t="s">
        <v>28</v>
      </c>
      <c r="I375" s="16" t="s">
        <v>36</v>
      </c>
      <c r="J375" s="53">
        <v>1204.25</v>
      </c>
    </row>
    <row r="376" spans="1:10" x14ac:dyDescent="0.45">
      <c r="A376" s="41" t="s">
        <v>37</v>
      </c>
      <c r="B376" s="14">
        <v>604</v>
      </c>
      <c r="C376" s="15" t="s">
        <v>21</v>
      </c>
      <c r="D376" s="16" t="s">
        <v>401</v>
      </c>
      <c r="E376" s="14">
        <v>20</v>
      </c>
      <c r="F376" s="14">
        <v>1</v>
      </c>
      <c r="G376" s="16" t="s">
        <v>21</v>
      </c>
      <c r="H376" s="15" t="s">
        <v>28</v>
      </c>
      <c r="I376" s="16" t="s">
        <v>38</v>
      </c>
      <c r="J376" s="53">
        <v>1.59</v>
      </c>
    </row>
    <row r="377" spans="1:10" ht="36.5" x14ac:dyDescent="0.45">
      <c r="A377" s="41" t="s">
        <v>39</v>
      </c>
      <c r="B377" s="14">
        <v>604</v>
      </c>
      <c r="C377" s="14" t="s">
        <v>101</v>
      </c>
      <c r="D377" s="16" t="s">
        <v>401</v>
      </c>
      <c r="E377" s="14">
        <v>20</v>
      </c>
      <c r="F377" s="14">
        <v>1</v>
      </c>
      <c r="G377" s="16" t="s">
        <v>21</v>
      </c>
      <c r="H377" s="15" t="s">
        <v>30</v>
      </c>
      <c r="I377" s="16" t="s">
        <v>19</v>
      </c>
      <c r="J377" s="53">
        <f>J378</f>
        <v>13873.63</v>
      </c>
    </row>
    <row r="378" spans="1:10" ht="54.5" x14ac:dyDescent="0.45">
      <c r="A378" s="41" t="s">
        <v>34</v>
      </c>
      <c r="B378" s="14">
        <v>604</v>
      </c>
      <c r="C378" s="15" t="s">
        <v>21</v>
      </c>
      <c r="D378" s="16" t="s">
        <v>401</v>
      </c>
      <c r="E378" s="14">
        <v>20</v>
      </c>
      <c r="F378" s="14">
        <v>1</v>
      </c>
      <c r="G378" s="16" t="s">
        <v>21</v>
      </c>
      <c r="H378" s="15" t="s">
        <v>30</v>
      </c>
      <c r="I378" s="16" t="s">
        <v>29</v>
      </c>
      <c r="J378" s="53">
        <v>13873.63</v>
      </c>
    </row>
    <row r="379" spans="1:10" x14ac:dyDescent="0.45">
      <c r="A379" s="42" t="s">
        <v>59</v>
      </c>
      <c r="B379" s="14">
        <v>604</v>
      </c>
      <c r="C379" s="19" t="s">
        <v>21</v>
      </c>
      <c r="D379" s="13">
        <v>11</v>
      </c>
      <c r="E379" s="13" t="s">
        <v>16</v>
      </c>
      <c r="F379" s="13">
        <v>0</v>
      </c>
      <c r="G379" s="13" t="s">
        <v>16</v>
      </c>
      <c r="H379" s="12" t="s">
        <v>18</v>
      </c>
      <c r="I379" s="13" t="s">
        <v>19</v>
      </c>
      <c r="J379" s="52">
        <f t="shared" ref="J379:J382" si="14">J380</f>
        <v>375</v>
      </c>
    </row>
    <row r="380" spans="1:10" x14ac:dyDescent="0.45">
      <c r="A380" s="41" t="s">
        <v>48</v>
      </c>
      <c r="B380" s="14">
        <v>604</v>
      </c>
      <c r="C380" s="19" t="s">
        <v>21</v>
      </c>
      <c r="D380" s="16">
        <v>11</v>
      </c>
      <c r="E380" s="14">
        <v>51</v>
      </c>
      <c r="F380" s="14">
        <v>0</v>
      </c>
      <c r="G380" s="16" t="s">
        <v>16</v>
      </c>
      <c r="H380" s="15" t="s">
        <v>18</v>
      </c>
      <c r="I380" s="16" t="s">
        <v>19</v>
      </c>
      <c r="J380" s="53">
        <f t="shared" si="14"/>
        <v>375</v>
      </c>
    </row>
    <row r="381" spans="1:10" x14ac:dyDescent="0.45">
      <c r="A381" s="41" t="s">
        <v>199</v>
      </c>
      <c r="B381" s="14">
        <v>604</v>
      </c>
      <c r="C381" s="19" t="s">
        <v>21</v>
      </c>
      <c r="D381" s="16">
        <v>11</v>
      </c>
      <c r="E381" s="14">
        <v>51</v>
      </c>
      <c r="F381" s="14">
        <v>4</v>
      </c>
      <c r="G381" s="16" t="s">
        <v>16</v>
      </c>
      <c r="H381" s="15" t="s">
        <v>18</v>
      </c>
      <c r="I381" s="16" t="s">
        <v>19</v>
      </c>
      <c r="J381" s="53">
        <f t="shared" si="14"/>
        <v>375</v>
      </c>
    </row>
    <row r="382" spans="1:10" x14ac:dyDescent="0.45">
      <c r="A382" s="41" t="s">
        <v>60</v>
      </c>
      <c r="B382" s="14">
        <v>604</v>
      </c>
      <c r="C382" s="19" t="s">
        <v>21</v>
      </c>
      <c r="D382" s="16">
        <v>11</v>
      </c>
      <c r="E382" s="14">
        <v>51</v>
      </c>
      <c r="F382" s="14">
        <v>4</v>
      </c>
      <c r="G382" s="16" t="s">
        <v>16</v>
      </c>
      <c r="H382" s="15" t="s">
        <v>61</v>
      </c>
      <c r="I382" s="16" t="s">
        <v>19</v>
      </c>
      <c r="J382" s="53">
        <f t="shared" si="14"/>
        <v>375</v>
      </c>
    </row>
    <row r="383" spans="1:10" x14ac:dyDescent="0.45">
      <c r="A383" s="41" t="s">
        <v>37</v>
      </c>
      <c r="B383" s="14">
        <v>604</v>
      </c>
      <c r="C383" s="15" t="s">
        <v>21</v>
      </c>
      <c r="D383" s="16">
        <v>11</v>
      </c>
      <c r="E383" s="14">
        <v>51</v>
      </c>
      <c r="F383" s="14">
        <v>4</v>
      </c>
      <c r="G383" s="16" t="s">
        <v>16</v>
      </c>
      <c r="H383" s="15" t="s">
        <v>61</v>
      </c>
      <c r="I383" s="16" t="s">
        <v>38</v>
      </c>
      <c r="J383" s="53">
        <v>375</v>
      </c>
    </row>
    <row r="384" spans="1:10" x14ac:dyDescent="0.45">
      <c r="A384" s="66" t="s">
        <v>40</v>
      </c>
      <c r="B384" s="11">
        <v>604</v>
      </c>
      <c r="C384" s="11" t="s">
        <v>43</v>
      </c>
      <c r="D384" s="13">
        <v>13</v>
      </c>
      <c r="E384" s="11">
        <v>0</v>
      </c>
      <c r="F384" s="11">
        <v>0</v>
      </c>
      <c r="G384" s="13" t="s">
        <v>16</v>
      </c>
      <c r="H384" s="12" t="s">
        <v>18</v>
      </c>
      <c r="I384" s="13" t="s">
        <v>19</v>
      </c>
      <c r="J384" s="52">
        <f>J394+J385+J390</f>
        <v>52033.63</v>
      </c>
    </row>
    <row r="385" spans="1:10" ht="54.5" x14ac:dyDescent="0.45">
      <c r="A385" s="41" t="s">
        <v>355</v>
      </c>
      <c r="B385" s="14">
        <v>604</v>
      </c>
      <c r="C385" s="15" t="s">
        <v>21</v>
      </c>
      <c r="D385" s="16">
        <v>13</v>
      </c>
      <c r="E385" s="14">
        <v>20</v>
      </c>
      <c r="F385" s="14">
        <v>0</v>
      </c>
      <c r="G385" s="16" t="s">
        <v>16</v>
      </c>
      <c r="H385" s="15" t="s">
        <v>18</v>
      </c>
      <c r="I385" s="16" t="s">
        <v>19</v>
      </c>
      <c r="J385" s="53">
        <f>J386</f>
        <v>21673.919999999998</v>
      </c>
    </row>
    <row r="386" spans="1:10" ht="54.5" x14ac:dyDescent="0.45">
      <c r="A386" s="41" t="s">
        <v>342</v>
      </c>
      <c r="B386" s="14">
        <v>604</v>
      </c>
      <c r="C386" s="15" t="s">
        <v>21</v>
      </c>
      <c r="D386" s="16">
        <v>13</v>
      </c>
      <c r="E386" s="14">
        <v>20</v>
      </c>
      <c r="F386" s="14">
        <v>1</v>
      </c>
      <c r="G386" s="16" t="s">
        <v>16</v>
      </c>
      <c r="H386" s="15" t="s">
        <v>18</v>
      </c>
      <c r="I386" s="16" t="s">
        <v>19</v>
      </c>
      <c r="J386" s="53">
        <f>J387</f>
        <v>21673.919999999998</v>
      </c>
    </row>
    <row r="387" spans="1:10" ht="36.5" x14ac:dyDescent="0.45">
      <c r="A387" s="41" t="s">
        <v>274</v>
      </c>
      <c r="B387" s="14">
        <v>604</v>
      </c>
      <c r="C387" s="15" t="s">
        <v>21</v>
      </c>
      <c r="D387" s="16">
        <v>13</v>
      </c>
      <c r="E387" s="14">
        <v>20</v>
      </c>
      <c r="F387" s="14">
        <v>1</v>
      </c>
      <c r="G387" s="16" t="s">
        <v>21</v>
      </c>
      <c r="H387" s="15" t="s">
        <v>18</v>
      </c>
      <c r="I387" s="16" t="s">
        <v>19</v>
      </c>
      <c r="J387" s="53">
        <f>J388</f>
        <v>21673.919999999998</v>
      </c>
    </row>
    <row r="388" spans="1:10" ht="54.5" x14ac:dyDescent="0.45">
      <c r="A388" s="64" t="s">
        <v>472</v>
      </c>
      <c r="B388" s="14">
        <v>604</v>
      </c>
      <c r="C388" s="15" t="s">
        <v>21</v>
      </c>
      <c r="D388" s="16">
        <v>13</v>
      </c>
      <c r="E388" s="14">
        <v>20</v>
      </c>
      <c r="F388" s="14">
        <v>1</v>
      </c>
      <c r="G388" s="16" t="s">
        <v>21</v>
      </c>
      <c r="H388" s="15" t="s">
        <v>473</v>
      </c>
      <c r="I388" s="16" t="s">
        <v>19</v>
      </c>
      <c r="J388" s="53">
        <f>J389</f>
        <v>21673.919999999998</v>
      </c>
    </row>
    <row r="389" spans="1:10" x14ac:dyDescent="0.45">
      <c r="A389" s="64" t="s">
        <v>37</v>
      </c>
      <c r="B389" s="14">
        <v>604</v>
      </c>
      <c r="C389" s="15" t="s">
        <v>21</v>
      </c>
      <c r="D389" s="16">
        <v>13</v>
      </c>
      <c r="E389" s="14">
        <v>20</v>
      </c>
      <c r="F389" s="14">
        <v>1</v>
      </c>
      <c r="G389" s="16" t="s">
        <v>21</v>
      </c>
      <c r="H389" s="15" t="s">
        <v>473</v>
      </c>
      <c r="I389" s="16" t="s">
        <v>38</v>
      </c>
      <c r="J389" s="53">
        <v>21673.919999999998</v>
      </c>
    </row>
    <row r="390" spans="1:10" x14ac:dyDescent="0.45">
      <c r="A390" s="41" t="s">
        <v>48</v>
      </c>
      <c r="B390" s="14">
        <v>604</v>
      </c>
      <c r="C390" s="19" t="s">
        <v>21</v>
      </c>
      <c r="D390" s="16">
        <v>13</v>
      </c>
      <c r="E390" s="16" t="s">
        <v>45</v>
      </c>
      <c r="F390" s="16" t="s">
        <v>17</v>
      </c>
      <c r="G390" s="16" t="s">
        <v>16</v>
      </c>
      <c r="H390" s="15" t="s">
        <v>18</v>
      </c>
      <c r="I390" s="16" t="s">
        <v>19</v>
      </c>
      <c r="J390" s="53">
        <f>J391</f>
        <v>350.74</v>
      </c>
    </row>
    <row r="391" spans="1:10" ht="36.5" x14ac:dyDescent="0.45">
      <c r="A391" s="41" t="s">
        <v>62</v>
      </c>
      <c r="B391" s="14">
        <v>604</v>
      </c>
      <c r="C391" s="19" t="s">
        <v>21</v>
      </c>
      <c r="D391" s="16">
        <v>13</v>
      </c>
      <c r="E391" s="16" t="s">
        <v>45</v>
      </c>
      <c r="F391" s="16" t="s">
        <v>11</v>
      </c>
      <c r="G391" s="16" t="s">
        <v>16</v>
      </c>
      <c r="H391" s="15" t="s">
        <v>18</v>
      </c>
      <c r="I391" s="16" t="s">
        <v>19</v>
      </c>
      <c r="J391" s="53">
        <f>J392</f>
        <v>350.74</v>
      </c>
    </row>
    <row r="392" spans="1:10" x14ac:dyDescent="0.45">
      <c r="A392" s="54" t="s">
        <v>41</v>
      </c>
      <c r="B392" s="14">
        <v>604</v>
      </c>
      <c r="C392" s="19" t="s">
        <v>21</v>
      </c>
      <c r="D392" s="19">
        <v>13</v>
      </c>
      <c r="E392" s="14">
        <v>51</v>
      </c>
      <c r="F392" s="14">
        <v>5</v>
      </c>
      <c r="G392" s="16" t="s">
        <v>16</v>
      </c>
      <c r="H392" s="15" t="s">
        <v>64</v>
      </c>
      <c r="I392" s="16" t="s">
        <v>19</v>
      </c>
      <c r="J392" s="53">
        <f>J393</f>
        <v>350.74</v>
      </c>
    </row>
    <row r="393" spans="1:10" ht="54.5" x14ac:dyDescent="0.45">
      <c r="A393" s="41" t="s">
        <v>34</v>
      </c>
      <c r="B393" s="14">
        <v>604</v>
      </c>
      <c r="C393" s="15" t="s">
        <v>21</v>
      </c>
      <c r="D393" s="16">
        <v>13</v>
      </c>
      <c r="E393" s="14">
        <v>51</v>
      </c>
      <c r="F393" s="14">
        <v>5</v>
      </c>
      <c r="G393" s="16" t="s">
        <v>16</v>
      </c>
      <c r="H393" s="15" t="s">
        <v>64</v>
      </c>
      <c r="I393" s="16" t="s">
        <v>29</v>
      </c>
      <c r="J393" s="53">
        <v>350.74</v>
      </c>
    </row>
    <row r="394" spans="1:10" ht="54.5" x14ac:dyDescent="0.45">
      <c r="A394" s="41" t="s">
        <v>422</v>
      </c>
      <c r="B394" s="14">
        <v>604</v>
      </c>
      <c r="C394" s="14" t="s">
        <v>43</v>
      </c>
      <c r="D394" s="16">
        <v>13</v>
      </c>
      <c r="E394" s="16" t="s">
        <v>424</v>
      </c>
      <c r="F394" s="16" t="s">
        <v>17</v>
      </c>
      <c r="G394" s="16" t="s">
        <v>16</v>
      </c>
      <c r="H394" s="15" t="s">
        <v>18</v>
      </c>
      <c r="I394" s="16" t="s">
        <v>19</v>
      </c>
      <c r="J394" s="53">
        <f t="shared" ref="J394:J395" si="15">J395</f>
        <v>30008.969999999998</v>
      </c>
    </row>
    <row r="395" spans="1:10" ht="36.5" x14ac:dyDescent="0.45">
      <c r="A395" s="41" t="s">
        <v>423</v>
      </c>
      <c r="B395" s="14">
        <v>604</v>
      </c>
      <c r="C395" s="14" t="s">
        <v>43</v>
      </c>
      <c r="D395" s="16">
        <v>13</v>
      </c>
      <c r="E395" s="16" t="s">
        <v>424</v>
      </c>
      <c r="F395" s="16" t="s">
        <v>26</v>
      </c>
      <c r="G395" s="16" t="s">
        <v>16</v>
      </c>
      <c r="H395" s="15" t="s">
        <v>18</v>
      </c>
      <c r="I395" s="16" t="s">
        <v>19</v>
      </c>
      <c r="J395" s="53">
        <f t="shared" si="15"/>
        <v>30008.969999999998</v>
      </c>
    </row>
    <row r="396" spans="1:10" ht="36" x14ac:dyDescent="0.45">
      <c r="A396" s="63" t="s">
        <v>425</v>
      </c>
      <c r="B396" s="14">
        <v>604</v>
      </c>
      <c r="C396" s="14" t="s">
        <v>43</v>
      </c>
      <c r="D396" s="16">
        <v>13</v>
      </c>
      <c r="E396" s="16" t="s">
        <v>424</v>
      </c>
      <c r="F396" s="16" t="s">
        <v>26</v>
      </c>
      <c r="G396" s="16" t="s">
        <v>16</v>
      </c>
      <c r="H396" s="15" t="s">
        <v>69</v>
      </c>
      <c r="I396" s="16" t="s">
        <v>19</v>
      </c>
      <c r="J396" s="53">
        <f>J397+J398+J399</f>
        <v>30008.969999999998</v>
      </c>
    </row>
    <row r="397" spans="1:10" ht="54.5" x14ac:dyDescent="0.45">
      <c r="A397" s="64" t="s">
        <v>34</v>
      </c>
      <c r="B397" s="14">
        <v>604</v>
      </c>
      <c r="C397" s="15" t="s">
        <v>21</v>
      </c>
      <c r="D397" s="16">
        <v>13</v>
      </c>
      <c r="E397" s="16" t="s">
        <v>424</v>
      </c>
      <c r="F397" s="16" t="s">
        <v>26</v>
      </c>
      <c r="G397" s="16" t="s">
        <v>16</v>
      </c>
      <c r="H397" s="15" t="s">
        <v>69</v>
      </c>
      <c r="I397" s="16" t="s">
        <v>29</v>
      </c>
      <c r="J397" s="53">
        <v>26436.3</v>
      </c>
    </row>
    <row r="398" spans="1:10" x14ac:dyDescent="0.45">
      <c r="A398" s="64" t="s">
        <v>35</v>
      </c>
      <c r="B398" s="14">
        <v>604</v>
      </c>
      <c r="C398" s="15" t="s">
        <v>21</v>
      </c>
      <c r="D398" s="16">
        <v>13</v>
      </c>
      <c r="E398" s="16" t="s">
        <v>424</v>
      </c>
      <c r="F398" s="16" t="s">
        <v>26</v>
      </c>
      <c r="G398" s="16" t="s">
        <v>16</v>
      </c>
      <c r="H398" s="15" t="s">
        <v>69</v>
      </c>
      <c r="I398" s="16" t="s">
        <v>36</v>
      </c>
      <c r="J398" s="53">
        <v>3572.37</v>
      </c>
    </row>
    <row r="399" spans="1:10" x14ac:dyDescent="0.45">
      <c r="A399" s="64" t="s">
        <v>37</v>
      </c>
      <c r="B399" s="14">
        <v>604</v>
      </c>
      <c r="C399" s="15" t="s">
        <v>21</v>
      </c>
      <c r="D399" s="16">
        <v>13</v>
      </c>
      <c r="E399" s="16" t="s">
        <v>424</v>
      </c>
      <c r="F399" s="16" t="s">
        <v>26</v>
      </c>
      <c r="G399" s="16" t="s">
        <v>16</v>
      </c>
      <c r="H399" s="15" t="s">
        <v>69</v>
      </c>
      <c r="I399" s="16" t="s">
        <v>38</v>
      </c>
      <c r="J399" s="53">
        <v>0.3</v>
      </c>
    </row>
    <row r="400" spans="1:10" ht="36" x14ac:dyDescent="0.45">
      <c r="A400" s="66" t="s">
        <v>204</v>
      </c>
      <c r="B400" s="13" t="s">
        <v>203</v>
      </c>
      <c r="C400" s="12" t="s">
        <v>16</v>
      </c>
      <c r="D400" s="12" t="s">
        <v>16</v>
      </c>
      <c r="E400" s="13" t="s">
        <v>16</v>
      </c>
      <c r="F400" s="13" t="s">
        <v>17</v>
      </c>
      <c r="G400" s="13" t="s">
        <v>16</v>
      </c>
      <c r="H400" s="12" t="s">
        <v>18</v>
      </c>
      <c r="I400" s="13" t="s">
        <v>19</v>
      </c>
      <c r="J400" s="52">
        <f>J408+J502+J401</f>
        <v>1099639.6000000001</v>
      </c>
    </row>
    <row r="401" spans="1:10" x14ac:dyDescent="0.45">
      <c r="A401" s="66" t="s">
        <v>75</v>
      </c>
      <c r="B401" s="13" t="s">
        <v>203</v>
      </c>
      <c r="C401" s="12" t="s">
        <v>24</v>
      </c>
      <c r="D401" s="12" t="s">
        <v>16</v>
      </c>
      <c r="E401" s="13" t="s">
        <v>16</v>
      </c>
      <c r="F401" s="13" t="s">
        <v>17</v>
      </c>
      <c r="G401" s="13" t="s">
        <v>16</v>
      </c>
      <c r="H401" s="12" t="s">
        <v>18</v>
      </c>
      <c r="I401" s="13" t="s">
        <v>19</v>
      </c>
      <c r="J401" s="52">
        <f>J402</f>
        <v>9595.1099999999988</v>
      </c>
    </row>
    <row r="402" spans="1:10" x14ac:dyDescent="0.45">
      <c r="A402" s="66" t="s">
        <v>467</v>
      </c>
      <c r="B402" s="13" t="s">
        <v>203</v>
      </c>
      <c r="C402" s="12" t="s">
        <v>24</v>
      </c>
      <c r="D402" s="12" t="s">
        <v>96</v>
      </c>
      <c r="E402" s="13" t="s">
        <v>16</v>
      </c>
      <c r="F402" s="13" t="s">
        <v>17</v>
      </c>
      <c r="G402" s="13" t="s">
        <v>16</v>
      </c>
      <c r="H402" s="12" t="s">
        <v>18</v>
      </c>
      <c r="I402" s="13" t="s">
        <v>19</v>
      </c>
      <c r="J402" s="52">
        <f>J403</f>
        <v>9595.1099999999988</v>
      </c>
    </row>
    <row r="403" spans="1:10" ht="36.5" x14ac:dyDescent="0.45">
      <c r="A403" s="70" t="s">
        <v>447</v>
      </c>
      <c r="B403" s="16" t="s">
        <v>203</v>
      </c>
      <c r="C403" s="15" t="s">
        <v>24</v>
      </c>
      <c r="D403" s="15" t="s">
        <v>96</v>
      </c>
      <c r="E403" s="16" t="s">
        <v>371</v>
      </c>
      <c r="F403" s="16" t="s">
        <v>17</v>
      </c>
      <c r="G403" s="16" t="s">
        <v>16</v>
      </c>
      <c r="H403" s="15" t="s">
        <v>18</v>
      </c>
      <c r="I403" s="16" t="s">
        <v>19</v>
      </c>
      <c r="J403" s="53">
        <f>J404</f>
        <v>9595.1099999999988</v>
      </c>
    </row>
    <row r="404" spans="1:10" x14ac:dyDescent="0.45">
      <c r="A404" s="71" t="s">
        <v>464</v>
      </c>
      <c r="B404" s="16" t="s">
        <v>203</v>
      </c>
      <c r="C404" s="15" t="s">
        <v>24</v>
      </c>
      <c r="D404" s="15" t="s">
        <v>96</v>
      </c>
      <c r="E404" s="16" t="s">
        <v>371</v>
      </c>
      <c r="F404" s="16" t="s">
        <v>26</v>
      </c>
      <c r="G404" s="16" t="s">
        <v>16</v>
      </c>
      <c r="H404" s="15" t="s">
        <v>18</v>
      </c>
      <c r="I404" s="16" t="s">
        <v>19</v>
      </c>
      <c r="J404" s="53">
        <f>J405</f>
        <v>9595.1099999999988</v>
      </c>
    </row>
    <row r="405" spans="1:10" ht="180.5" x14ac:dyDescent="0.45">
      <c r="A405" s="64" t="s">
        <v>468</v>
      </c>
      <c r="B405" s="16" t="s">
        <v>203</v>
      </c>
      <c r="C405" s="15" t="s">
        <v>24</v>
      </c>
      <c r="D405" s="15" t="s">
        <v>96</v>
      </c>
      <c r="E405" s="16" t="s">
        <v>371</v>
      </c>
      <c r="F405" s="16" t="s">
        <v>26</v>
      </c>
      <c r="G405" s="16" t="s">
        <v>16</v>
      </c>
      <c r="H405" s="15" t="s">
        <v>469</v>
      </c>
      <c r="I405" s="16" t="s">
        <v>19</v>
      </c>
      <c r="J405" s="53">
        <f>J407+J406</f>
        <v>9595.1099999999988</v>
      </c>
    </row>
    <row r="406" spans="1:10" ht="54.5" x14ac:dyDescent="0.45">
      <c r="A406" s="64" t="s">
        <v>34</v>
      </c>
      <c r="B406" s="16" t="s">
        <v>203</v>
      </c>
      <c r="C406" s="15" t="s">
        <v>24</v>
      </c>
      <c r="D406" s="15" t="s">
        <v>96</v>
      </c>
      <c r="E406" s="16" t="s">
        <v>371</v>
      </c>
      <c r="F406" s="16" t="s">
        <v>26</v>
      </c>
      <c r="G406" s="16" t="s">
        <v>16</v>
      </c>
      <c r="H406" s="15" t="s">
        <v>469</v>
      </c>
      <c r="I406" s="16" t="s">
        <v>29</v>
      </c>
      <c r="J406" s="53">
        <v>337.21</v>
      </c>
    </row>
    <row r="407" spans="1:10" x14ac:dyDescent="0.45">
      <c r="A407" s="64" t="s">
        <v>35</v>
      </c>
      <c r="B407" s="16" t="s">
        <v>203</v>
      </c>
      <c r="C407" s="15" t="s">
        <v>24</v>
      </c>
      <c r="D407" s="15" t="s">
        <v>96</v>
      </c>
      <c r="E407" s="16" t="s">
        <v>371</v>
      </c>
      <c r="F407" s="16" t="s">
        <v>26</v>
      </c>
      <c r="G407" s="16" t="s">
        <v>16</v>
      </c>
      <c r="H407" s="15" t="s">
        <v>469</v>
      </c>
      <c r="I407" s="16" t="s">
        <v>36</v>
      </c>
      <c r="J407" s="53">
        <v>9257.9</v>
      </c>
    </row>
    <row r="408" spans="1:10" x14ac:dyDescent="0.45">
      <c r="A408" s="66" t="s">
        <v>103</v>
      </c>
      <c r="B408" s="13" t="s">
        <v>203</v>
      </c>
      <c r="C408" s="12" t="s">
        <v>55</v>
      </c>
      <c r="D408" s="12" t="s">
        <v>16</v>
      </c>
      <c r="E408" s="13" t="s">
        <v>16</v>
      </c>
      <c r="F408" s="13" t="s">
        <v>17</v>
      </c>
      <c r="G408" s="13" t="s">
        <v>16</v>
      </c>
      <c r="H408" s="12" t="s">
        <v>18</v>
      </c>
      <c r="I408" s="13" t="s">
        <v>19</v>
      </c>
      <c r="J408" s="52">
        <f>J409+J423+J448+J460+J474</f>
        <v>1079137.1399999999</v>
      </c>
    </row>
    <row r="409" spans="1:10" x14ac:dyDescent="0.45">
      <c r="A409" s="64" t="s">
        <v>104</v>
      </c>
      <c r="B409" s="16" t="s">
        <v>203</v>
      </c>
      <c r="C409" s="16" t="s">
        <v>105</v>
      </c>
      <c r="D409" s="16" t="s">
        <v>21</v>
      </c>
      <c r="E409" s="16" t="s">
        <v>16</v>
      </c>
      <c r="F409" s="16" t="s">
        <v>17</v>
      </c>
      <c r="G409" s="16" t="s">
        <v>16</v>
      </c>
      <c r="H409" s="15" t="s">
        <v>18</v>
      </c>
      <c r="I409" s="16" t="s">
        <v>19</v>
      </c>
      <c r="J409" s="52">
        <f>J410</f>
        <v>363488.36999999994</v>
      </c>
    </row>
    <row r="410" spans="1:10" ht="54.5" x14ac:dyDescent="0.45">
      <c r="A410" s="64" t="s">
        <v>260</v>
      </c>
      <c r="B410" s="16" t="s">
        <v>203</v>
      </c>
      <c r="C410" s="16" t="s">
        <v>105</v>
      </c>
      <c r="D410" s="16" t="s">
        <v>21</v>
      </c>
      <c r="E410" s="16" t="s">
        <v>140</v>
      </c>
      <c r="F410" s="16" t="s">
        <v>17</v>
      </c>
      <c r="G410" s="16" t="s">
        <v>16</v>
      </c>
      <c r="H410" s="15" t="s">
        <v>18</v>
      </c>
      <c r="I410" s="16" t="s">
        <v>19</v>
      </c>
      <c r="J410" s="53">
        <f>J411</f>
        <v>363488.36999999994</v>
      </c>
    </row>
    <row r="411" spans="1:10" x14ac:dyDescent="0.45">
      <c r="A411" s="64" t="s">
        <v>186</v>
      </c>
      <c r="B411" s="16" t="s">
        <v>203</v>
      </c>
      <c r="C411" s="16" t="s">
        <v>105</v>
      </c>
      <c r="D411" s="16" t="s">
        <v>21</v>
      </c>
      <c r="E411" s="16" t="s">
        <v>140</v>
      </c>
      <c r="F411" s="16" t="s">
        <v>17</v>
      </c>
      <c r="G411" s="16" t="s">
        <v>21</v>
      </c>
      <c r="H411" s="15" t="s">
        <v>18</v>
      </c>
      <c r="I411" s="16" t="s">
        <v>19</v>
      </c>
      <c r="J411" s="53">
        <f>J412+J416+J420</f>
        <v>363488.36999999994</v>
      </c>
    </row>
    <row r="412" spans="1:10" ht="36" x14ac:dyDescent="0.45">
      <c r="A412" s="63" t="s">
        <v>68</v>
      </c>
      <c r="B412" s="16" t="s">
        <v>203</v>
      </c>
      <c r="C412" s="16" t="s">
        <v>105</v>
      </c>
      <c r="D412" s="16" t="s">
        <v>21</v>
      </c>
      <c r="E412" s="19" t="s">
        <v>140</v>
      </c>
      <c r="F412" s="16" t="s">
        <v>17</v>
      </c>
      <c r="G412" s="16" t="s">
        <v>21</v>
      </c>
      <c r="H412" s="15" t="s">
        <v>69</v>
      </c>
      <c r="I412" s="16" t="s">
        <v>19</v>
      </c>
      <c r="J412" s="53">
        <f>J413+J414+J415</f>
        <v>255350.17999999996</v>
      </c>
    </row>
    <row r="413" spans="1:10" ht="54.5" x14ac:dyDescent="0.45">
      <c r="A413" s="64" t="s">
        <v>34</v>
      </c>
      <c r="B413" s="16" t="s">
        <v>203</v>
      </c>
      <c r="C413" s="19" t="s">
        <v>55</v>
      </c>
      <c r="D413" s="16" t="s">
        <v>21</v>
      </c>
      <c r="E413" s="19" t="s">
        <v>140</v>
      </c>
      <c r="F413" s="16" t="s">
        <v>17</v>
      </c>
      <c r="G413" s="16" t="s">
        <v>21</v>
      </c>
      <c r="H413" s="15" t="s">
        <v>69</v>
      </c>
      <c r="I413" s="16" t="s">
        <v>29</v>
      </c>
      <c r="J413" s="53">
        <v>163776.76999999999</v>
      </c>
    </row>
    <row r="414" spans="1:10" x14ac:dyDescent="0.45">
      <c r="A414" s="64" t="s">
        <v>35</v>
      </c>
      <c r="B414" s="16" t="s">
        <v>203</v>
      </c>
      <c r="C414" s="19" t="s">
        <v>55</v>
      </c>
      <c r="D414" s="16" t="s">
        <v>21</v>
      </c>
      <c r="E414" s="19" t="s">
        <v>140</v>
      </c>
      <c r="F414" s="16" t="s">
        <v>17</v>
      </c>
      <c r="G414" s="16" t="s">
        <v>21</v>
      </c>
      <c r="H414" s="15" t="s">
        <v>69</v>
      </c>
      <c r="I414" s="16" t="s">
        <v>36</v>
      </c>
      <c r="J414" s="53">
        <v>84808.2</v>
      </c>
    </row>
    <row r="415" spans="1:10" x14ac:dyDescent="0.45">
      <c r="A415" s="64" t="s">
        <v>37</v>
      </c>
      <c r="B415" s="16" t="s">
        <v>203</v>
      </c>
      <c r="C415" s="19" t="s">
        <v>55</v>
      </c>
      <c r="D415" s="16" t="s">
        <v>21</v>
      </c>
      <c r="E415" s="19" t="s">
        <v>140</v>
      </c>
      <c r="F415" s="16" t="s">
        <v>17</v>
      </c>
      <c r="G415" s="16" t="s">
        <v>21</v>
      </c>
      <c r="H415" s="15" t="s">
        <v>69</v>
      </c>
      <c r="I415" s="16" t="s">
        <v>38</v>
      </c>
      <c r="J415" s="53">
        <v>6765.21</v>
      </c>
    </row>
    <row r="416" spans="1:10" ht="90" x14ac:dyDescent="0.45">
      <c r="A416" s="83" t="s">
        <v>376</v>
      </c>
      <c r="B416" s="16" t="s">
        <v>203</v>
      </c>
      <c r="C416" s="16" t="s">
        <v>105</v>
      </c>
      <c r="D416" s="16" t="s">
        <v>21</v>
      </c>
      <c r="E416" s="19" t="s">
        <v>140</v>
      </c>
      <c r="F416" s="16" t="s">
        <v>17</v>
      </c>
      <c r="G416" s="16" t="s">
        <v>21</v>
      </c>
      <c r="H416" s="15" t="s">
        <v>147</v>
      </c>
      <c r="I416" s="16" t="s">
        <v>19</v>
      </c>
      <c r="J416" s="53">
        <f>J417+J418+J419</f>
        <v>103204.51999999999</v>
      </c>
    </row>
    <row r="417" spans="1:10" ht="54.5" x14ac:dyDescent="0.45">
      <c r="A417" s="64" t="s">
        <v>34</v>
      </c>
      <c r="B417" s="16" t="s">
        <v>203</v>
      </c>
      <c r="C417" s="19" t="s">
        <v>55</v>
      </c>
      <c r="D417" s="16" t="s">
        <v>21</v>
      </c>
      <c r="E417" s="19" t="s">
        <v>140</v>
      </c>
      <c r="F417" s="16" t="s">
        <v>17</v>
      </c>
      <c r="G417" s="16" t="s">
        <v>21</v>
      </c>
      <c r="H417" s="15" t="s">
        <v>147</v>
      </c>
      <c r="I417" s="16" t="s">
        <v>29</v>
      </c>
      <c r="J417" s="53">
        <v>99578.12</v>
      </c>
    </row>
    <row r="418" spans="1:10" x14ac:dyDescent="0.45">
      <c r="A418" s="64" t="s">
        <v>35</v>
      </c>
      <c r="B418" s="16" t="s">
        <v>203</v>
      </c>
      <c r="C418" s="19" t="s">
        <v>55</v>
      </c>
      <c r="D418" s="16" t="s">
        <v>21</v>
      </c>
      <c r="E418" s="19" t="s">
        <v>140</v>
      </c>
      <c r="F418" s="16" t="s">
        <v>17</v>
      </c>
      <c r="G418" s="16" t="s">
        <v>21</v>
      </c>
      <c r="H418" s="15" t="s">
        <v>147</v>
      </c>
      <c r="I418" s="16" t="s">
        <v>36</v>
      </c>
      <c r="J418" s="53">
        <v>547.4</v>
      </c>
    </row>
    <row r="419" spans="1:10" x14ac:dyDescent="0.45">
      <c r="A419" s="64" t="s">
        <v>37</v>
      </c>
      <c r="B419" s="16" t="s">
        <v>203</v>
      </c>
      <c r="C419" s="19" t="s">
        <v>55</v>
      </c>
      <c r="D419" s="16" t="s">
        <v>21</v>
      </c>
      <c r="E419" s="24" t="s">
        <v>140</v>
      </c>
      <c r="F419" s="23" t="s">
        <v>17</v>
      </c>
      <c r="G419" s="23" t="s">
        <v>21</v>
      </c>
      <c r="H419" s="15" t="s">
        <v>147</v>
      </c>
      <c r="I419" s="16" t="s">
        <v>38</v>
      </c>
      <c r="J419" s="53">
        <v>3079</v>
      </c>
    </row>
    <row r="420" spans="1:10" ht="72" x14ac:dyDescent="0.45">
      <c r="A420" s="57" t="s">
        <v>349</v>
      </c>
      <c r="B420" s="16" t="s">
        <v>203</v>
      </c>
      <c r="C420" s="15" t="s">
        <v>55</v>
      </c>
      <c r="D420" s="15" t="s">
        <v>21</v>
      </c>
      <c r="E420" s="19" t="s">
        <v>140</v>
      </c>
      <c r="F420" s="16" t="s">
        <v>17</v>
      </c>
      <c r="G420" s="16" t="s">
        <v>21</v>
      </c>
      <c r="H420" s="15" t="s">
        <v>113</v>
      </c>
      <c r="I420" s="16" t="s">
        <v>19</v>
      </c>
      <c r="J420" s="53">
        <f>J421+J422</f>
        <v>4933.67</v>
      </c>
    </row>
    <row r="421" spans="1:10" ht="54.5" x14ac:dyDescent="0.45">
      <c r="A421" s="64" t="s">
        <v>34</v>
      </c>
      <c r="B421" s="16" t="s">
        <v>203</v>
      </c>
      <c r="C421" s="19" t="s">
        <v>55</v>
      </c>
      <c r="D421" s="15" t="s">
        <v>21</v>
      </c>
      <c r="E421" s="19" t="s">
        <v>140</v>
      </c>
      <c r="F421" s="16" t="s">
        <v>17</v>
      </c>
      <c r="G421" s="16" t="s">
        <v>21</v>
      </c>
      <c r="H421" s="15" t="s">
        <v>113</v>
      </c>
      <c r="I421" s="16" t="s">
        <v>29</v>
      </c>
      <c r="J421" s="53">
        <v>3500</v>
      </c>
    </row>
    <row r="422" spans="1:10" x14ac:dyDescent="0.45">
      <c r="A422" s="41" t="s">
        <v>42</v>
      </c>
      <c r="B422" s="16" t="s">
        <v>203</v>
      </c>
      <c r="C422" s="19" t="s">
        <v>55</v>
      </c>
      <c r="D422" s="15" t="s">
        <v>21</v>
      </c>
      <c r="E422" s="19" t="s">
        <v>140</v>
      </c>
      <c r="F422" s="16" t="s">
        <v>17</v>
      </c>
      <c r="G422" s="16" t="s">
        <v>21</v>
      </c>
      <c r="H422" s="15" t="s">
        <v>113</v>
      </c>
      <c r="I422" s="16" t="s">
        <v>94</v>
      </c>
      <c r="J422" s="53">
        <v>1433.67</v>
      </c>
    </row>
    <row r="423" spans="1:10" x14ac:dyDescent="0.45">
      <c r="A423" s="66" t="s">
        <v>106</v>
      </c>
      <c r="B423" s="16" t="s">
        <v>203</v>
      </c>
      <c r="C423" s="13" t="s">
        <v>105</v>
      </c>
      <c r="D423" s="13" t="s">
        <v>44</v>
      </c>
      <c r="E423" s="13" t="s">
        <v>16</v>
      </c>
      <c r="F423" s="13" t="s">
        <v>17</v>
      </c>
      <c r="G423" s="13" t="s">
        <v>16</v>
      </c>
      <c r="H423" s="12" t="s">
        <v>18</v>
      </c>
      <c r="I423" s="13" t="s">
        <v>19</v>
      </c>
      <c r="J423" s="52">
        <f>J424</f>
        <v>623045.12</v>
      </c>
    </row>
    <row r="424" spans="1:10" ht="54.5" x14ac:dyDescent="0.45">
      <c r="A424" s="64" t="s">
        <v>262</v>
      </c>
      <c r="B424" s="16" t="s">
        <v>203</v>
      </c>
      <c r="C424" s="16" t="s">
        <v>105</v>
      </c>
      <c r="D424" s="16" t="s">
        <v>44</v>
      </c>
      <c r="E424" s="16" t="s">
        <v>140</v>
      </c>
      <c r="F424" s="16" t="s">
        <v>17</v>
      </c>
      <c r="G424" s="16" t="s">
        <v>16</v>
      </c>
      <c r="H424" s="15" t="s">
        <v>18</v>
      </c>
      <c r="I424" s="16" t="s">
        <v>19</v>
      </c>
      <c r="J424" s="53">
        <f>J425+J445</f>
        <v>623045.12</v>
      </c>
    </row>
    <row r="425" spans="1:10" x14ac:dyDescent="0.45">
      <c r="A425" s="64" t="s">
        <v>187</v>
      </c>
      <c r="B425" s="16" t="s">
        <v>203</v>
      </c>
      <c r="C425" s="16" t="s">
        <v>105</v>
      </c>
      <c r="D425" s="16" t="s">
        <v>44</v>
      </c>
      <c r="E425" s="16" t="s">
        <v>140</v>
      </c>
      <c r="F425" s="16" t="s">
        <v>17</v>
      </c>
      <c r="G425" s="16" t="s">
        <v>44</v>
      </c>
      <c r="H425" s="15" t="s">
        <v>18</v>
      </c>
      <c r="I425" s="16" t="s">
        <v>19</v>
      </c>
      <c r="J425" s="53">
        <f>J426+J431+J435+J438+J440+J442</f>
        <v>619136.55000000005</v>
      </c>
    </row>
    <row r="426" spans="1:10" ht="36" x14ac:dyDescent="0.45">
      <c r="A426" s="63" t="s">
        <v>68</v>
      </c>
      <c r="B426" s="16" t="s">
        <v>203</v>
      </c>
      <c r="C426" s="16" t="s">
        <v>105</v>
      </c>
      <c r="D426" s="16" t="s">
        <v>44</v>
      </c>
      <c r="E426" s="16" t="s">
        <v>140</v>
      </c>
      <c r="F426" s="16" t="s">
        <v>17</v>
      </c>
      <c r="G426" s="16" t="s">
        <v>44</v>
      </c>
      <c r="H426" s="15" t="s">
        <v>69</v>
      </c>
      <c r="I426" s="16" t="s">
        <v>19</v>
      </c>
      <c r="J426" s="53">
        <f>J427+J428+J430+J429</f>
        <v>220218.45000000004</v>
      </c>
    </row>
    <row r="427" spans="1:10" ht="54.5" x14ac:dyDescent="0.45">
      <c r="A427" s="64" t="s">
        <v>34</v>
      </c>
      <c r="B427" s="16" t="s">
        <v>203</v>
      </c>
      <c r="C427" s="19" t="s">
        <v>55</v>
      </c>
      <c r="D427" s="16" t="s">
        <v>44</v>
      </c>
      <c r="E427" s="16" t="s">
        <v>140</v>
      </c>
      <c r="F427" s="16" t="s">
        <v>17</v>
      </c>
      <c r="G427" s="16" t="s">
        <v>44</v>
      </c>
      <c r="H427" s="15" t="s">
        <v>69</v>
      </c>
      <c r="I427" s="16" t="s">
        <v>29</v>
      </c>
      <c r="J427" s="53">
        <v>110448.32000000001</v>
      </c>
    </row>
    <row r="428" spans="1:10" x14ac:dyDescent="0.45">
      <c r="A428" s="64" t="s">
        <v>35</v>
      </c>
      <c r="B428" s="16" t="s">
        <v>203</v>
      </c>
      <c r="C428" s="19" t="s">
        <v>55</v>
      </c>
      <c r="D428" s="16" t="s">
        <v>44</v>
      </c>
      <c r="E428" s="16" t="s">
        <v>140</v>
      </c>
      <c r="F428" s="16" t="s">
        <v>17</v>
      </c>
      <c r="G428" s="16" t="s">
        <v>44</v>
      </c>
      <c r="H428" s="15" t="s">
        <v>69</v>
      </c>
      <c r="I428" s="16" t="s">
        <v>36</v>
      </c>
      <c r="J428" s="53">
        <v>102628.51</v>
      </c>
    </row>
    <row r="429" spans="1:10" x14ac:dyDescent="0.45">
      <c r="A429" s="41" t="s">
        <v>42</v>
      </c>
      <c r="B429" s="16" t="s">
        <v>203</v>
      </c>
      <c r="C429" s="19" t="s">
        <v>55</v>
      </c>
      <c r="D429" s="16" t="s">
        <v>44</v>
      </c>
      <c r="E429" s="16" t="s">
        <v>140</v>
      </c>
      <c r="F429" s="16" t="s">
        <v>17</v>
      </c>
      <c r="G429" s="16" t="s">
        <v>44</v>
      </c>
      <c r="H429" s="15" t="s">
        <v>69</v>
      </c>
      <c r="I429" s="16" t="s">
        <v>94</v>
      </c>
      <c r="J429" s="53">
        <v>2719.14</v>
      </c>
    </row>
    <row r="430" spans="1:10" x14ac:dyDescent="0.45">
      <c r="A430" s="64" t="s">
        <v>37</v>
      </c>
      <c r="B430" s="16" t="s">
        <v>203</v>
      </c>
      <c r="C430" s="19" t="s">
        <v>55</v>
      </c>
      <c r="D430" s="16" t="s">
        <v>44</v>
      </c>
      <c r="E430" s="16" t="s">
        <v>140</v>
      </c>
      <c r="F430" s="16" t="s">
        <v>17</v>
      </c>
      <c r="G430" s="16" t="s">
        <v>44</v>
      </c>
      <c r="H430" s="15" t="s">
        <v>69</v>
      </c>
      <c r="I430" s="16" t="s">
        <v>38</v>
      </c>
      <c r="J430" s="53">
        <v>4422.4799999999996</v>
      </c>
    </row>
    <row r="431" spans="1:10" ht="126" x14ac:dyDescent="0.45">
      <c r="A431" s="83" t="s">
        <v>159</v>
      </c>
      <c r="B431" s="16" t="s">
        <v>203</v>
      </c>
      <c r="C431" s="16" t="s">
        <v>105</v>
      </c>
      <c r="D431" s="16" t="s">
        <v>44</v>
      </c>
      <c r="E431" s="16" t="s">
        <v>140</v>
      </c>
      <c r="F431" s="16" t="s">
        <v>17</v>
      </c>
      <c r="G431" s="16" t="s">
        <v>44</v>
      </c>
      <c r="H431" s="15" t="s">
        <v>148</v>
      </c>
      <c r="I431" s="16" t="s">
        <v>19</v>
      </c>
      <c r="J431" s="53">
        <f>J432+J433+J434</f>
        <v>292457.82999999996</v>
      </c>
    </row>
    <row r="432" spans="1:10" ht="54.5" x14ac:dyDescent="0.45">
      <c r="A432" s="64" t="s">
        <v>34</v>
      </c>
      <c r="B432" s="16" t="s">
        <v>203</v>
      </c>
      <c r="C432" s="19" t="s">
        <v>55</v>
      </c>
      <c r="D432" s="16" t="s">
        <v>44</v>
      </c>
      <c r="E432" s="16" t="s">
        <v>140</v>
      </c>
      <c r="F432" s="16" t="s">
        <v>17</v>
      </c>
      <c r="G432" s="16" t="s">
        <v>44</v>
      </c>
      <c r="H432" s="15" t="s">
        <v>148</v>
      </c>
      <c r="I432" s="16" t="s">
        <v>29</v>
      </c>
      <c r="J432" s="53">
        <v>282350.53999999998</v>
      </c>
    </row>
    <row r="433" spans="1:10" x14ac:dyDescent="0.45">
      <c r="A433" s="64" t="s">
        <v>35</v>
      </c>
      <c r="B433" s="16" t="s">
        <v>203</v>
      </c>
      <c r="C433" s="19" t="s">
        <v>55</v>
      </c>
      <c r="D433" s="16" t="s">
        <v>44</v>
      </c>
      <c r="E433" s="16" t="s">
        <v>140</v>
      </c>
      <c r="F433" s="16" t="s">
        <v>17</v>
      </c>
      <c r="G433" s="16" t="s">
        <v>44</v>
      </c>
      <c r="H433" s="15" t="s">
        <v>148</v>
      </c>
      <c r="I433" s="16" t="s">
        <v>36</v>
      </c>
      <c r="J433" s="53">
        <v>2158.29</v>
      </c>
    </row>
    <row r="434" spans="1:10" x14ac:dyDescent="0.45">
      <c r="A434" s="64" t="s">
        <v>37</v>
      </c>
      <c r="B434" s="16" t="s">
        <v>203</v>
      </c>
      <c r="C434" s="19" t="s">
        <v>55</v>
      </c>
      <c r="D434" s="16" t="s">
        <v>44</v>
      </c>
      <c r="E434" s="16" t="s">
        <v>140</v>
      </c>
      <c r="F434" s="16" t="s">
        <v>17</v>
      </c>
      <c r="G434" s="16" t="s">
        <v>44</v>
      </c>
      <c r="H434" s="15" t="s">
        <v>148</v>
      </c>
      <c r="I434" s="16" t="s">
        <v>38</v>
      </c>
      <c r="J434" s="53">
        <v>7949</v>
      </c>
    </row>
    <row r="435" spans="1:10" ht="72" x14ac:dyDescent="0.45">
      <c r="A435" s="57" t="s">
        <v>349</v>
      </c>
      <c r="B435" s="16" t="s">
        <v>203</v>
      </c>
      <c r="C435" s="15" t="s">
        <v>55</v>
      </c>
      <c r="D435" s="15" t="s">
        <v>44</v>
      </c>
      <c r="E435" s="19" t="s">
        <v>140</v>
      </c>
      <c r="F435" s="16" t="s">
        <v>17</v>
      </c>
      <c r="G435" s="16" t="s">
        <v>44</v>
      </c>
      <c r="H435" s="15" t="s">
        <v>113</v>
      </c>
      <c r="I435" s="16" t="s">
        <v>19</v>
      </c>
      <c r="J435" s="53">
        <f>J436+J437</f>
        <v>10957.28</v>
      </c>
    </row>
    <row r="436" spans="1:10" ht="54.5" x14ac:dyDescent="0.45">
      <c r="A436" s="64" t="s">
        <v>34</v>
      </c>
      <c r="B436" s="16" t="s">
        <v>203</v>
      </c>
      <c r="C436" s="19" t="s">
        <v>55</v>
      </c>
      <c r="D436" s="15" t="s">
        <v>44</v>
      </c>
      <c r="E436" s="19" t="s">
        <v>140</v>
      </c>
      <c r="F436" s="16" t="s">
        <v>17</v>
      </c>
      <c r="G436" s="16" t="s">
        <v>44</v>
      </c>
      <c r="H436" s="15" t="s">
        <v>113</v>
      </c>
      <c r="I436" s="16" t="s">
        <v>29</v>
      </c>
      <c r="J436" s="53">
        <v>9000</v>
      </c>
    </row>
    <row r="437" spans="1:10" x14ac:dyDescent="0.45">
      <c r="A437" s="41" t="s">
        <v>42</v>
      </c>
      <c r="B437" s="16" t="s">
        <v>203</v>
      </c>
      <c r="C437" s="19" t="s">
        <v>55</v>
      </c>
      <c r="D437" s="15" t="s">
        <v>44</v>
      </c>
      <c r="E437" s="19" t="s">
        <v>140</v>
      </c>
      <c r="F437" s="16" t="s">
        <v>17</v>
      </c>
      <c r="G437" s="16" t="s">
        <v>44</v>
      </c>
      <c r="H437" s="15" t="s">
        <v>113</v>
      </c>
      <c r="I437" s="16" t="s">
        <v>94</v>
      </c>
      <c r="J437" s="53">
        <v>1957.28</v>
      </c>
    </row>
    <row r="438" spans="1:10" ht="54.5" x14ac:dyDescent="0.45">
      <c r="A438" s="89" t="s">
        <v>375</v>
      </c>
      <c r="B438" s="16" t="s">
        <v>203</v>
      </c>
      <c r="C438" s="15" t="s">
        <v>55</v>
      </c>
      <c r="D438" s="15" t="s">
        <v>44</v>
      </c>
      <c r="E438" s="19" t="s">
        <v>140</v>
      </c>
      <c r="F438" s="16" t="s">
        <v>17</v>
      </c>
      <c r="G438" s="16" t="s">
        <v>44</v>
      </c>
      <c r="H438" s="15" t="s">
        <v>488</v>
      </c>
      <c r="I438" s="16" t="s">
        <v>19</v>
      </c>
      <c r="J438" s="53">
        <f>J439</f>
        <v>29611.39</v>
      </c>
    </row>
    <row r="439" spans="1:10" ht="54.5" x14ac:dyDescent="0.45">
      <c r="A439" s="64" t="s">
        <v>34</v>
      </c>
      <c r="B439" s="16" t="s">
        <v>203</v>
      </c>
      <c r="C439" s="19" t="s">
        <v>55</v>
      </c>
      <c r="D439" s="15" t="s">
        <v>44</v>
      </c>
      <c r="E439" s="19" t="s">
        <v>140</v>
      </c>
      <c r="F439" s="16" t="s">
        <v>17</v>
      </c>
      <c r="G439" s="16" t="s">
        <v>44</v>
      </c>
      <c r="H439" s="15" t="s">
        <v>488</v>
      </c>
      <c r="I439" s="16" t="s">
        <v>29</v>
      </c>
      <c r="J439" s="53">
        <v>29611.39</v>
      </c>
    </row>
    <row r="440" spans="1:10" ht="54.5" x14ac:dyDescent="0.45">
      <c r="A440" s="64" t="s">
        <v>367</v>
      </c>
      <c r="B440" s="16" t="s">
        <v>203</v>
      </c>
      <c r="C440" s="15" t="s">
        <v>55</v>
      </c>
      <c r="D440" s="15" t="s">
        <v>44</v>
      </c>
      <c r="E440" s="19" t="s">
        <v>140</v>
      </c>
      <c r="F440" s="16" t="s">
        <v>17</v>
      </c>
      <c r="G440" s="16" t="s">
        <v>44</v>
      </c>
      <c r="H440" s="15" t="s">
        <v>366</v>
      </c>
      <c r="I440" s="16" t="s">
        <v>19</v>
      </c>
      <c r="J440" s="53">
        <f>J441</f>
        <v>45323.33</v>
      </c>
    </row>
    <row r="441" spans="1:10" x14ac:dyDescent="0.45">
      <c r="A441" s="64" t="s">
        <v>35</v>
      </c>
      <c r="B441" s="16" t="s">
        <v>203</v>
      </c>
      <c r="C441" s="19" t="s">
        <v>55</v>
      </c>
      <c r="D441" s="15" t="s">
        <v>44</v>
      </c>
      <c r="E441" s="19" t="s">
        <v>140</v>
      </c>
      <c r="F441" s="16" t="s">
        <v>17</v>
      </c>
      <c r="G441" s="16" t="s">
        <v>44</v>
      </c>
      <c r="H441" s="15" t="s">
        <v>366</v>
      </c>
      <c r="I441" s="16" t="s">
        <v>36</v>
      </c>
      <c r="J441" s="53">
        <v>45323.33</v>
      </c>
    </row>
    <row r="442" spans="1:10" ht="108" customHeight="1" x14ac:dyDescent="0.45">
      <c r="A442" s="90" t="s">
        <v>404</v>
      </c>
      <c r="B442" s="16" t="s">
        <v>203</v>
      </c>
      <c r="C442" s="15" t="s">
        <v>55</v>
      </c>
      <c r="D442" s="15" t="s">
        <v>44</v>
      </c>
      <c r="E442" s="19" t="s">
        <v>140</v>
      </c>
      <c r="F442" s="16" t="s">
        <v>17</v>
      </c>
      <c r="G442" s="16" t="s">
        <v>44</v>
      </c>
      <c r="H442" s="15" t="s">
        <v>541</v>
      </c>
      <c r="I442" s="16" t="s">
        <v>19</v>
      </c>
      <c r="J442" s="53">
        <f>J443+J444</f>
        <v>20568.27</v>
      </c>
    </row>
    <row r="443" spans="1:10" ht="54.5" x14ac:dyDescent="0.45">
      <c r="A443" s="64" t="s">
        <v>34</v>
      </c>
      <c r="B443" s="16" t="s">
        <v>203</v>
      </c>
      <c r="C443" s="19" t="s">
        <v>55</v>
      </c>
      <c r="D443" s="15" t="s">
        <v>44</v>
      </c>
      <c r="E443" s="19" t="s">
        <v>140</v>
      </c>
      <c r="F443" s="16" t="s">
        <v>17</v>
      </c>
      <c r="G443" s="16" t="s">
        <v>44</v>
      </c>
      <c r="H443" s="15" t="s">
        <v>541</v>
      </c>
      <c r="I443" s="16" t="s">
        <v>29</v>
      </c>
      <c r="J443" s="53">
        <f>854.79+16240.96</f>
        <v>17095.75</v>
      </c>
    </row>
    <row r="444" spans="1:10" x14ac:dyDescent="0.45">
      <c r="A444" s="64" t="s">
        <v>35</v>
      </c>
      <c r="B444" s="16" t="s">
        <v>203</v>
      </c>
      <c r="C444" s="19" t="s">
        <v>55</v>
      </c>
      <c r="D444" s="15" t="s">
        <v>44</v>
      </c>
      <c r="E444" s="19" t="s">
        <v>140</v>
      </c>
      <c r="F444" s="16" t="s">
        <v>17</v>
      </c>
      <c r="G444" s="16" t="s">
        <v>44</v>
      </c>
      <c r="H444" s="15" t="s">
        <v>541</v>
      </c>
      <c r="I444" s="16" t="s">
        <v>36</v>
      </c>
      <c r="J444" s="53">
        <f>173.63+3298.89</f>
        <v>3472.52</v>
      </c>
    </row>
    <row r="445" spans="1:10" ht="36.5" x14ac:dyDescent="0.45">
      <c r="A445" s="64" t="s">
        <v>524</v>
      </c>
      <c r="B445" s="16" t="s">
        <v>203</v>
      </c>
      <c r="C445" s="19" t="s">
        <v>55</v>
      </c>
      <c r="D445" s="15" t="s">
        <v>44</v>
      </c>
      <c r="E445" s="19" t="s">
        <v>140</v>
      </c>
      <c r="F445" s="16" t="s">
        <v>521</v>
      </c>
      <c r="G445" s="16" t="s">
        <v>522</v>
      </c>
      <c r="H445" s="15" t="s">
        <v>18</v>
      </c>
      <c r="I445" s="16" t="s">
        <v>19</v>
      </c>
      <c r="J445" s="53">
        <f>J446</f>
        <v>3908.57</v>
      </c>
    </row>
    <row r="446" spans="1:10" ht="59.4" customHeight="1" x14ac:dyDescent="0.45">
      <c r="A446" s="64" t="s">
        <v>520</v>
      </c>
      <c r="B446" s="16" t="s">
        <v>203</v>
      </c>
      <c r="C446" s="19" t="s">
        <v>55</v>
      </c>
      <c r="D446" s="15" t="s">
        <v>44</v>
      </c>
      <c r="E446" s="19" t="s">
        <v>140</v>
      </c>
      <c r="F446" s="16" t="s">
        <v>521</v>
      </c>
      <c r="G446" s="16" t="s">
        <v>522</v>
      </c>
      <c r="H446" s="15" t="s">
        <v>523</v>
      </c>
      <c r="I446" s="16" t="s">
        <v>19</v>
      </c>
      <c r="J446" s="53">
        <f>J447</f>
        <v>3908.57</v>
      </c>
    </row>
    <row r="447" spans="1:10" ht="54.5" x14ac:dyDescent="0.45">
      <c r="A447" s="64" t="s">
        <v>34</v>
      </c>
      <c r="B447" s="16" t="s">
        <v>203</v>
      </c>
      <c r="C447" s="19" t="s">
        <v>55</v>
      </c>
      <c r="D447" s="15" t="s">
        <v>44</v>
      </c>
      <c r="E447" s="19" t="s">
        <v>140</v>
      </c>
      <c r="F447" s="16" t="s">
        <v>521</v>
      </c>
      <c r="G447" s="16" t="s">
        <v>522</v>
      </c>
      <c r="H447" s="15" t="s">
        <v>523</v>
      </c>
      <c r="I447" s="16" t="s">
        <v>29</v>
      </c>
      <c r="J447" s="53">
        <v>3908.57</v>
      </c>
    </row>
    <row r="448" spans="1:10" x14ac:dyDescent="0.45">
      <c r="A448" s="42" t="s">
        <v>157</v>
      </c>
      <c r="B448" s="16" t="s">
        <v>203</v>
      </c>
      <c r="C448" s="12" t="s">
        <v>55</v>
      </c>
      <c r="D448" s="12" t="s">
        <v>24</v>
      </c>
      <c r="E448" s="18" t="s">
        <v>16</v>
      </c>
      <c r="F448" s="13" t="s">
        <v>17</v>
      </c>
      <c r="G448" s="13" t="s">
        <v>16</v>
      </c>
      <c r="H448" s="12" t="s">
        <v>18</v>
      </c>
      <c r="I448" s="13" t="s">
        <v>19</v>
      </c>
      <c r="J448" s="52">
        <f>J454+J449</f>
        <v>49055.83</v>
      </c>
    </row>
    <row r="449" spans="1:10" ht="54" x14ac:dyDescent="0.45">
      <c r="A449" s="58" t="s">
        <v>294</v>
      </c>
      <c r="B449" s="16" t="s">
        <v>203</v>
      </c>
      <c r="C449" s="16" t="s">
        <v>55</v>
      </c>
      <c r="D449" s="16" t="s">
        <v>24</v>
      </c>
      <c r="E449" s="19" t="s">
        <v>54</v>
      </c>
      <c r="F449" s="16" t="s">
        <v>17</v>
      </c>
      <c r="G449" s="16" t="s">
        <v>16</v>
      </c>
      <c r="H449" s="15" t="s">
        <v>18</v>
      </c>
      <c r="I449" s="16" t="s">
        <v>19</v>
      </c>
      <c r="J449" s="53">
        <f t="shared" ref="J449:J452" si="16">J450</f>
        <v>13</v>
      </c>
    </row>
    <row r="450" spans="1:10" ht="36" x14ac:dyDescent="0.45">
      <c r="A450" s="58" t="s">
        <v>248</v>
      </c>
      <c r="B450" s="16" t="s">
        <v>203</v>
      </c>
      <c r="C450" s="16" t="s">
        <v>55</v>
      </c>
      <c r="D450" s="16" t="s">
        <v>24</v>
      </c>
      <c r="E450" s="19" t="s">
        <v>54</v>
      </c>
      <c r="F450" s="16" t="s">
        <v>10</v>
      </c>
      <c r="G450" s="16" t="s">
        <v>16</v>
      </c>
      <c r="H450" s="15" t="s">
        <v>18</v>
      </c>
      <c r="I450" s="16" t="s">
        <v>19</v>
      </c>
      <c r="J450" s="53">
        <f t="shared" si="16"/>
        <v>13</v>
      </c>
    </row>
    <row r="451" spans="1:10" ht="36" x14ac:dyDescent="0.45">
      <c r="A451" s="58" t="s">
        <v>296</v>
      </c>
      <c r="B451" s="16" t="s">
        <v>203</v>
      </c>
      <c r="C451" s="16" t="s">
        <v>55</v>
      </c>
      <c r="D451" s="16" t="s">
        <v>24</v>
      </c>
      <c r="E451" s="19" t="s">
        <v>54</v>
      </c>
      <c r="F451" s="16" t="s">
        <v>10</v>
      </c>
      <c r="G451" s="16" t="s">
        <v>24</v>
      </c>
      <c r="H451" s="15" t="s">
        <v>18</v>
      </c>
      <c r="I451" s="16" t="s">
        <v>19</v>
      </c>
      <c r="J451" s="53">
        <f t="shared" si="16"/>
        <v>13</v>
      </c>
    </row>
    <row r="452" spans="1:10" x14ac:dyDescent="0.45">
      <c r="A452" s="58" t="s">
        <v>295</v>
      </c>
      <c r="B452" s="16" t="s">
        <v>203</v>
      </c>
      <c r="C452" s="16" t="s">
        <v>105</v>
      </c>
      <c r="D452" s="16" t="s">
        <v>24</v>
      </c>
      <c r="E452" s="19" t="s">
        <v>54</v>
      </c>
      <c r="F452" s="16" t="s">
        <v>10</v>
      </c>
      <c r="G452" s="16" t="s">
        <v>24</v>
      </c>
      <c r="H452" s="15" t="s">
        <v>265</v>
      </c>
      <c r="I452" s="16" t="s">
        <v>19</v>
      </c>
      <c r="J452" s="53">
        <f t="shared" si="16"/>
        <v>13</v>
      </c>
    </row>
    <row r="453" spans="1:10" x14ac:dyDescent="0.45">
      <c r="A453" s="64" t="s">
        <v>35</v>
      </c>
      <c r="B453" s="16" t="s">
        <v>203</v>
      </c>
      <c r="C453" s="19" t="s">
        <v>55</v>
      </c>
      <c r="D453" s="16" t="s">
        <v>24</v>
      </c>
      <c r="E453" s="19" t="s">
        <v>54</v>
      </c>
      <c r="F453" s="16" t="s">
        <v>10</v>
      </c>
      <c r="G453" s="16" t="s">
        <v>24</v>
      </c>
      <c r="H453" s="15" t="s">
        <v>265</v>
      </c>
      <c r="I453" s="16" t="s">
        <v>36</v>
      </c>
      <c r="J453" s="53">
        <v>13</v>
      </c>
    </row>
    <row r="454" spans="1:10" ht="37" x14ac:dyDescent="0.45">
      <c r="A454" s="64" t="s">
        <v>306</v>
      </c>
      <c r="B454" s="16" t="s">
        <v>203</v>
      </c>
      <c r="C454" s="15" t="s">
        <v>55</v>
      </c>
      <c r="D454" s="15" t="s">
        <v>24</v>
      </c>
      <c r="E454" s="19" t="s">
        <v>140</v>
      </c>
      <c r="F454" s="16" t="s">
        <v>17</v>
      </c>
      <c r="G454" s="16" t="s">
        <v>54</v>
      </c>
      <c r="H454" s="15" t="s">
        <v>18</v>
      </c>
      <c r="I454" s="16" t="s">
        <v>19</v>
      </c>
      <c r="J454" s="53">
        <f>J455+J456+J457+J458</f>
        <v>49042.83</v>
      </c>
    </row>
    <row r="455" spans="1:10" ht="36" x14ac:dyDescent="0.45">
      <c r="A455" s="63" t="s">
        <v>68</v>
      </c>
      <c r="B455" s="16" t="s">
        <v>203</v>
      </c>
      <c r="C455" s="19" t="s">
        <v>55</v>
      </c>
      <c r="D455" s="15" t="s">
        <v>24</v>
      </c>
      <c r="E455" s="19" t="s">
        <v>140</v>
      </c>
      <c r="F455" s="16" t="s">
        <v>17</v>
      </c>
      <c r="G455" s="16" t="s">
        <v>54</v>
      </c>
      <c r="H455" s="15" t="s">
        <v>69</v>
      </c>
      <c r="I455" s="16" t="s">
        <v>29</v>
      </c>
      <c r="J455" s="53">
        <v>41880.69</v>
      </c>
    </row>
    <row r="456" spans="1:10" x14ac:dyDescent="0.45">
      <c r="A456" s="64" t="s">
        <v>35</v>
      </c>
      <c r="B456" s="16" t="s">
        <v>203</v>
      </c>
      <c r="C456" s="19" t="s">
        <v>55</v>
      </c>
      <c r="D456" s="15" t="s">
        <v>24</v>
      </c>
      <c r="E456" s="19" t="s">
        <v>140</v>
      </c>
      <c r="F456" s="16" t="s">
        <v>17</v>
      </c>
      <c r="G456" s="16" t="s">
        <v>54</v>
      </c>
      <c r="H456" s="15" t="s">
        <v>69</v>
      </c>
      <c r="I456" s="16" t="s">
        <v>36</v>
      </c>
      <c r="J456" s="53">
        <v>6810.85</v>
      </c>
    </row>
    <row r="457" spans="1:10" x14ac:dyDescent="0.45">
      <c r="A457" s="64" t="s">
        <v>37</v>
      </c>
      <c r="B457" s="16" t="s">
        <v>203</v>
      </c>
      <c r="C457" s="19" t="s">
        <v>55</v>
      </c>
      <c r="D457" s="15" t="s">
        <v>24</v>
      </c>
      <c r="E457" s="19" t="s">
        <v>140</v>
      </c>
      <c r="F457" s="16" t="s">
        <v>17</v>
      </c>
      <c r="G457" s="16" t="s">
        <v>54</v>
      </c>
      <c r="H457" s="15" t="s">
        <v>69</v>
      </c>
      <c r="I457" s="16" t="s">
        <v>38</v>
      </c>
      <c r="J457" s="53">
        <v>286.29000000000002</v>
      </c>
    </row>
    <row r="458" spans="1:10" ht="72" x14ac:dyDescent="0.45">
      <c r="A458" s="57" t="s">
        <v>349</v>
      </c>
      <c r="B458" s="16" t="s">
        <v>203</v>
      </c>
      <c r="C458" s="15" t="s">
        <v>55</v>
      </c>
      <c r="D458" s="15" t="s">
        <v>24</v>
      </c>
      <c r="E458" s="19" t="s">
        <v>140</v>
      </c>
      <c r="F458" s="16" t="s">
        <v>17</v>
      </c>
      <c r="G458" s="16" t="s">
        <v>54</v>
      </c>
      <c r="H458" s="15" t="s">
        <v>113</v>
      </c>
      <c r="I458" s="16" t="s">
        <v>19</v>
      </c>
      <c r="J458" s="53">
        <f>J459</f>
        <v>65</v>
      </c>
    </row>
    <row r="459" spans="1:10" ht="36" x14ac:dyDescent="0.45">
      <c r="A459" s="63" t="s">
        <v>68</v>
      </c>
      <c r="B459" s="16" t="s">
        <v>203</v>
      </c>
      <c r="C459" s="19" t="s">
        <v>55</v>
      </c>
      <c r="D459" s="15" t="s">
        <v>24</v>
      </c>
      <c r="E459" s="19" t="s">
        <v>140</v>
      </c>
      <c r="F459" s="16" t="s">
        <v>17</v>
      </c>
      <c r="G459" s="16" t="s">
        <v>54</v>
      </c>
      <c r="H459" s="15" t="s">
        <v>113</v>
      </c>
      <c r="I459" s="16" t="s">
        <v>29</v>
      </c>
      <c r="J459" s="53">
        <v>65</v>
      </c>
    </row>
    <row r="460" spans="1:10" x14ac:dyDescent="0.45">
      <c r="A460" s="66" t="s">
        <v>158</v>
      </c>
      <c r="B460" s="13" t="s">
        <v>203</v>
      </c>
      <c r="C460" s="12" t="s">
        <v>55</v>
      </c>
      <c r="D460" s="12" t="s">
        <v>55</v>
      </c>
      <c r="E460" s="18" t="s">
        <v>16</v>
      </c>
      <c r="F460" s="13" t="s">
        <v>17</v>
      </c>
      <c r="G460" s="13" t="s">
        <v>16</v>
      </c>
      <c r="H460" s="12" t="s">
        <v>18</v>
      </c>
      <c r="I460" s="13" t="s">
        <v>19</v>
      </c>
      <c r="J460" s="52">
        <f>J461+J469</f>
        <v>2854.7200000000003</v>
      </c>
    </row>
    <row r="461" spans="1:10" ht="54.5" x14ac:dyDescent="0.45">
      <c r="A461" s="64" t="s">
        <v>261</v>
      </c>
      <c r="B461" s="16" t="s">
        <v>203</v>
      </c>
      <c r="C461" s="15" t="s">
        <v>55</v>
      </c>
      <c r="D461" s="15" t="s">
        <v>55</v>
      </c>
      <c r="E461" s="19" t="s">
        <v>140</v>
      </c>
      <c r="F461" s="16" t="s">
        <v>17</v>
      </c>
      <c r="G461" s="16" t="s">
        <v>16</v>
      </c>
      <c r="H461" s="15" t="s">
        <v>18</v>
      </c>
      <c r="I461" s="16" t="s">
        <v>19</v>
      </c>
      <c r="J461" s="53">
        <f>J462</f>
        <v>2849.7200000000003</v>
      </c>
    </row>
    <row r="462" spans="1:10" ht="37" x14ac:dyDescent="0.45">
      <c r="A462" s="64" t="s">
        <v>188</v>
      </c>
      <c r="B462" s="16" t="s">
        <v>203</v>
      </c>
      <c r="C462" s="15" t="s">
        <v>55</v>
      </c>
      <c r="D462" s="15" t="s">
        <v>55</v>
      </c>
      <c r="E462" s="19" t="s">
        <v>140</v>
      </c>
      <c r="F462" s="16" t="s">
        <v>17</v>
      </c>
      <c r="G462" s="16" t="s">
        <v>70</v>
      </c>
      <c r="H462" s="15" t="s">
        <v>18</v>
      </c>
      <c r="I462" s="16" t="s">
        <v>19</v>
      </c>
      <c r="J462" s="53">
        <f>J463+J465</f>
        <v>2849.7200000000003</v>
      </c>
    </row>
    <row r="463" spans="1:10" x14ac:dyDescent="0.45">
      <c r="A463" s="41" t="s">
        <v>109</v>
      </c>
      <c r="B463" s="16" t="s">
        <v>203</v>
      </c>
      <c r="C463" s="15" t="s">
        <v>55</v>
      </c>
      <c r="D463" s="15" t="s">
        <v>55</v>
      </c>
      <c r="E463" s="19" t="s">
        <v>140</v>
      </c>
      <c r="F463" s="16" t="s">
        <v>17</v>
      </c>
      <c r="G463" s="16" t="s">
        <v>70</v>
      </c>
      <c r="H463" s="15" t="s">
        <v>110</v>
      </c>
      <c r="I463" s="16" t="s">
        <v>19</v>
      </c>
      <c r="J463" s="53">
        <f>J464</f>
        <v>189</v>
      </c>
    </row>
    <row r="464" spans="1:10" x14ac:dyDescent="0.45">
      <c r="A464" s="41" t="s">
        <v>35</v>
      </c>
      <c r="B464" s="16" t="s">
        <v>203</v>
      </c>
      <c r="C464" s="19" t="s">
        <v>55</v>
      </c>
      <c r="D464" s="15" t="s">
        <v>55</v>
      </c>
      <c r="E464" s="19" t="s">
        <v>140</v>
      </c>
      <c r="F464" s="16" t="s">
        <v>17</v>
      </c>
      <c r="G464" s="16" t="s">
        <v>70</v>
      </c>
      <c r="H464" s="15" t="s">
        <v>110</v>
      </c>
      <c r="I464" s="16" t="s">
        <v>36</v>
      </c>
      <c r="J464" s="53">
        <v>189</v>
      </c>
    </row>
    <row r="465" spans="1:10" ht="36" x14ac:dyDescent="0.45">
      <c r="A465" s="63" t="s">
        <v>68</v>
      </c>
      <c r="B465" s="16" t="s">
        <v>203</v>
      </c>
      <c r="C465" s="15" t="s">
        <v>55</v>
      </c>
      <c r="D465" s="15" t="s">
        <v>55</v>
      </c>
      <c r="E465" s="19" t="s">
        <v>140</v>
      </c>
      <c r="F465" s="16" t="s">
        <v>17</v>
      </c>
      <c r="G465" s="16" t="s">
        <v>70</v>
      </c>
      <c r="H465" s="15" t="s">
        <v>69</v>
      </c>
      <c r="I465" s="16" t="s">
        <v>19</v>
      </c>
      <c r="J465" s="53">
        <f>J466+J467+J468</f>
        <v>2660.7200000000003</v>
      </c>
    </row>
    <row r="466" spans="1:10" ht="54.5" x14ac:dyDescent="0.45">
      <c r="A466" s="64" t="s">
        <v>34</v>
      </c>
      <c r="B466" s="16" t="s">
        <v>203</v>
      </c>
      <c r="C466" s="19" t="s">
        <v>55</v>
      </c>
      <c r="D466" s="15" t="s">
        <v>55</v>
      </c>
      <c r="E466" s="19" t="s">
        <v>140</v>
      </c>
      <c r="F466" s="16" t="s">
        <v>17</v>
      </c>
      <c r="G466" s="16" t="s">
        <v>70</v>
      </c>
      <c r="H466" s="15" t="s">
        <v>69</v>
      </c>
      <c r="I466" s="16" t="s">
        <v>29</v>
      </c>
      <c r="J466" s="53">
        <v>2273.3200000000002</v>
      </c>
    </row>
    <row r="467" spans="1:10" x14ac:dyDescent="0.45">
      <c r="A467" s="64" t="s">
        <v>35</v>
      </c>
      <c r="B467" s="16" t="s">
        <v>203</v>
      </c>
      <c r="C467" s="19" t="s">
        <v>55</v>
      </c>
      <c r="D467" s="15" t="s">
        <v>55</v>
      </c>
      <c r="E467" s="19" t="s">
        <v>140</v>
      </c>
      <c r="F467" s="16" t="s">
        <v>17</v>
      </c>
      <c r="G467" s="16" t="s">
        <v>70</v>
      </c>
      <c r="H467" s="15" t="s">
        <v>69</v>
      </c>
      <c r="I467" s="16" t="s">
        <v>36</v>
      </c>
      <c r="J467" s="53">
        <v>385.35</v>
      </c>
    </row>
    <row r="468" spans="1:10" x14ac:dyDescent="0.45">
      <c r="A468" s="64" t="s">
        <v>37</v>
      </c>
      <c r="B468" s="16" t="s">
        <v>203</v>
      </c>
      <c r="C468" s="19" t="s">
        <v>55</v>
      </c>
      <c r="D468" s="15" t="s">
        <v>55</v>
      </c>
      <c r="E468" s="19" t="s">
        <v>140</v>
      </c>
      <c r="F468" s="16" t="s">
        <v>17</v>
      </c>
      <c r="G468" s="16" t="s">
        <v>70</v>
      </c>
      <c r="H468" s="15" t="s">
        <v>69</v>
      </c>
      <c r="I468" s="16" t="s">
        <v>38</v>
      </c>
      <c r="J468" s="53">
        <v>2.0499999999999998</v>
      </c>
    </row>
    <row r="469" spans="1:10" ht="53.5" x14ac:dyDescent="0.45">
      <c r="A469" s="66" t="s">
        <v>324</v>
      </c>
      <c r="B469" s="13" t="s">
        <v>203</v>
      </c>
      <c r="C469" s="18" t="s">
        <v>55</v>
      </c>
      <c r="D469" s="12" t="s">
        <v>55</v>
      </c>
      <c r="E469" s="13" t="s">
        <v>256</v>
      </c>
      <c r="F469" s="13" t="s">
        <v>17</v>
      </c>
      <c r="G469" s="13" t="s">
        <v>16</v>
      </c>
      <c r="H469" s="12" t="s">
        <v>18</v>
      </c>
      <c r="I469" s="13" t="s">
        <v>19</v>
      </c>
      <c r="J469" s="52">
        <f>J473</f>
        <v>5</v>
      </c>
    </row>
    <row r="470" spans="1:10" ht="36.5" x14ac:dyDescent="0.45">
      <c r="A470" s="64" t="s">
        <v>506</v>
      </c>
      <c r="B470" s="16" t="s">
        <v>203</v>
      </c>
      <c r="C470" s="15" t="s">
        <v>55</v>
      </c>
      <c r="D470" s="19" t="s">
        <v>55</v>
      </c>
      <c r="E470" s="16" t="s">
        <v>256</v>
      </c>
      <c r="F470" s="16" t="s">
        <v>85</v>
      </c>
      <c r="G470" s="16" t="s">
        <v>16</v>
      </c>
      <c r="H470" s="15" t="s">
        <v>18</v>
      </c>
      <c r="I470" s="16" t="s">
        <v>19</v>
      </c>
      <c r="J470" s="53">
        <f>J471</f>
        <v>5</v>
      </c>
    </row>
    <row r="471" spans="1:10" ht="36.5" x14ac:dyDescent="0.45">
      <c r="A471" s="64" t="s">
        <v>512</v>
      </c>
      <c r="B471" s="16" t="s">
        <v>203</v>
      </c>
      <c r="C471" s="15" t="s">
        <v>55</v>
      </c>
      <c r="D471" s="19" t="s">
        <v>55</v>
      </c>
      <c r="E471" s="16" t="s">
        <v>256</v>
      </c>
      <c r="F471" s="16" t="s">
        <v>85</v>
      </c>
      <c r="G471" s="16" t="s">
        <v>44</v>
      </c>
      <c r="H471" s="15" t="s">
        <v>18</v>
      </c>
      <c r="I471" s="16" t="s">
        <v>19</v>
      </c>
      <c r="J471" s="53">
        <f>J472</f>
        <v>5</v>
      </c>
    </row>
    <row r="472" spans="1:10" ht="36.5" x14ac:dyDescent="0.45">
      <c r="A472" s="64" t="s">
        <v>511</v>
      </c>
      <c r="B472" s="16" t="s">
        <v>203</v>
      </c>
      <c r="C472" s="15" t="s">
        <v>55</v>
      </c>
      <c r="D472" s="19" t="s">
        <v>55</v>
      </c>
      <c r="E472" s="16" t="s">
        <v>256</v>
      </c>
      <c r="F472" s="16" t="s">
        <v>85</v>
      </c>
      <c r="G472" s="16" t="s">
        <v>44</v>
      </c>
      <c r="H472" s="15" t="s">
        <v>510</v>
      </c>
      <c r="I472" s="16" t="s">
        <v>19</v>
      </c>
      <c r="J472" s="53">
        <f>J473</f>
        <v>5</v>
      </c>
    </row>
    <row r="473" spans="1:10" x14ac:dyDescent="0.45">
      <c r="A473" s="41" t="s">
        <v>35</v>
      </c>
      <c r="B473" s="16" t="s">
        <v>203</v>
      </c>
      <c r="C473" s="15" t="s">
        <v>55</v>
      </c>
      <c r="D473" s="19" t="s">
        <v>55</v>
      </c>
      <c r="E473" s="16" t="s">
        <v>256</v>
      </c>
      <c r="F473" s="16" t="s">
        <v>85</v>
      </c>
      <c r="G473" s="16" t="s">
        <v>44</v>
      </c>
      <c r="H473" s="15" t="s">
        <v>510</v>
      </c>
      <c r="I473" s="16" t="s">
        <v>36</v>
      </c>
      <c r="J473" s="53">
        <v>5</v>
      </c>
    </row>
    <row r="474" spans="1:10" x14ac:dyDescent="0.45">
      <c r="A474" s="66" t="s">
        <v>111</v>
      </c>
      <c r="B474" s="16" t="s">
        <v>203</v>
      </c>
      <c r="C474" s="12" t="s">
        <v>55</v>
      </c>
      <c r="D474" s="12" t="s">
        <v>100</v>
      </c>
      <c r="E474" s="18" t="s">
        <v>16</v>
      </c>
      <c r="F474" s="13" t="s">
        <v>17</v>
      </c>
      <c r="G474" s="13" t="s">
        <v>16</v>
      </c>
      <c r="H474" s="12" t="s">
        <v>18</v>
      </c>
      <c r="I474" s="13" t="s">
        <v>19</v>
      </c>
      <c r="J474" s="52">
        <f>J475</f>
        <v>40693.100000000006</v>
      </c>
    </row>
    <row r="475" spans="1:10" ht="54.5" x14ac:dyDescent="0.45">
      <c r="A475" s="64" t="s">
        <v>262</v>
      </c>
      <c r="B475" s="16" t="s">
        <v>203</v>
      </c>
      <c r="C475" s="16" t="s">
        <v>105</v>
      </c>
      <c r="D475" s="16" t="s">
        <v>100</v>
      </c>
      <c r="E475" s="16" t="s">
        <v>140</v>
      </c>
      <c r="F475" s="16" t="s">
        <v>17</v>
      </c>
      <c r="G475" s="16" t="s">
        <v>16</v>
      </c>
      <c r="H475" s="15" t="s">
        <v>18</v>
      </c>
      <c r="I475" s="16" t="s">
        <v>19</v>
      </c>
      <c r="J475" s="52">
        <f>J476+J481+J490+J497</f>
        <v>40693.100000000006</v>
      </c>
    </row>
    <row r="476" spans="1:10" ht="37" x14ac:dyDescent="0.45">
      <c r="A476" s="64" t="s">
        <v>189</v>
      </c>
      <c r="B476" s="16" t="s">
        <v>203</v>
      </c>
      <c r="C476" s="15" t="s">
        <v>55</v>
      </c>
      <c r="D476" s="15" t="s">
        <v>100</v>
      </c>
      <c r="E476" s="19" t="s">
        <v>140</v>
      </c>
      <c r="F476" s="16" t="s">
        <v>17</v>
      </c>
      <c r="G476" s="16" t="s">
        <v>67</v>
      </c>
      <c r="H476" s="15" t="s">
        <v>18</v>
      </c>
      <c r="I476" s="16" t="s">
        <v>19</v>
      </c>
      <c r="J476" s="53">
        <f>J477</f>
        <v>6774.75</v>
      </c>
    </row>
    <row r="477" spans="1:10" ht="36" x14ac:dyDescent="0.45">
      <c r="A477" s="63" t="s">
        <v>68</v>
      </c>
      <c r="B477" s="16" t="s">
        <v>203</v>
      </c>
      <c r="C477" s="15" t="s">
        <v>55</v>
      </c>
      <c r="D477" s="15" t="s">
        <v>100</v>
      </c>
      <c r="E477" s="19" t="s">
        <v>140</v>
      </c>
      <c r="F477" s="16" t="s">
        <v>17</v>
      </c>
      <c r="G477" s="16" t="s">
        <v>67</v>
      </c>
      <c r="H477" s="15" t="s">
        <v>69</v>
      </c>
      <c r="I477" s="16" t="s">
        <v>19</v>
      </c>
      <c r="J477" s="53">
        <f>J478+J479+J480</f>
        <v>6774.75</v>
      </c>
    </row>
    <row r="478" spans="1:10" ht="54.5" x14ac:dyDescent="0.45">
      <c r="A478" s="64" t="s">
        <v>34</v>
      </c>
      <c r="B478" s="16" t="s">
        <v>203</v>
      </c>
      <c r="C478" s="19" t="s">
        <v>55</v>
      </c>
      <c r="D478" s="15" t="s">
        <v>100</v>
      </c>
      <c r="E478" s="19" t="s">
        <v>140</v>
      </c>
      <c r="F478" s="16" t="s">
        <v>17</v>
      </c>
      <c r="G478" s="16" t="s">
        <v>67</v>
      </c>
      <c r="H478" s="15" t="s">
        <v>69</v>
      </c>
      <c r="I478" s="16" t="s">
        <v>29</v>
      </c>
      <c r="J478" s="53">
        <v>3597.74</v>
      </c>
    </row>
    <row r="479" spans="1:10" x14ac:dyDescent="0.45">
      <c r="A479" s="64" t="s">
        <v>35</v>
      </c>
      <c r="B479" s="16" t="s">
        <v>203</v>
      </c>
      <c r="C479" s="19" t="s">
        <v>55</v>
      </c>
      <c r="D479" s="15" t="s">
        <v>100</v>
      </c>
      <c r="E479" s="19" t="s">
        <v>140</v>
      </c>
      <c r="F479" s="16" t="s">
        <v>17</v>
      </c>
      <c r="G479" s="16" t="s">
        <v>67</v>
      </c>
      <c r="H479" s="15" t="s">
        <v>69</v>
      </c>
      <c r="I479" s="16" t="s">
        <v>36</v>
      </c>
      <c r="J479" s="53">
        <v>3149.68</v>
      </c>
    </row>
    <row r="480" spans="1:10" x14ac:dyDescent="0.45">
      <c r="A480" s="64" t="s">
        <v>37</v>
      </c>
      <c r="B480" s="16" t="s">
        <v>203</v>
      </c>
      <c r="C480" s="19" t="s">
        <v>55</v>
      </c>
      <c r="D480" s="15" t="s">
        <v>100</v>
      </c>
      <c r="E480" s="19" t="s">
        <v>140</v>
      </c>
      <c r="F480" s="16" t="s">
        <v>17</v>
      </c>
      <c r="G480" s="16" t="s">
        <v>67</v>
      </c>
      <c r="H480" s="15" t="s">
        <v>69</v>
      </c>
      <c r="I480" s="16" t="s">
        <v>38</v>
      </c>
      <c r="J480" s="53">
        <v>27.33</v>
      </c>
    </row>
    <row r="481" spans="1:10" ht="37" x14ac:dyDescent="0.45">
      <c r="A481" s="64" t="s">
        <v>411</v>
      </c>
      <c r="B481" s="16" t="s">
        <v>203</v>
      </c>
      <c r="C481" s="15" t="s">
        <v>55</v>
      </c>
      <c r="D481" s="15" t="s">
        <v>100</v>
      </c>
      <c r="E481" s="19" t="s">
        <v>140</v>
      </c>
      <c r="F481" s="16" t="s">
        <v>17</v>
      </c>
      <c r="G481" s="16" t="s">
        <v>55</v>
      </c>
      <c r="H481" s="15" t="s">
        <v>18</v>
      </c>
      <c r="I481" s="16" t="s">
        <v>19</v>
      </c>
      <c r="J481" s="53">
        <f>J482+J484+J486</f>
        <v>7528.75</v>
      </c>
    </row>
    <row r="482" spans="1:10" ht="36.5" x14ac:dyDescent="0.45">
      <c r="A482" s="64" t="s">
        <v>418</v>
      </c>
      <c r="B482" s="16" t="s">
        <v>203</v>
      </c>
      <c r="C482" s="15" t="s">
        <v>55</v>
      </c>
      <c r="D482" s="15" t="s">
        <v>100</v>
      </c>
      <c r="E482" s="19" t="s">
        <v>140</v>
      </c>
      <c r="F482" s="16" t="s">
        <v>17</v>
      </c>
      <c r="G482" s="16" t="s">
        <v>55</v>
      </c>
      <c r="H482" s="15" t="s">
        <v>414</v>
      </c>
      <c r="I482" s="16" t="s">
        <v>19</v>
      </c>
      <c r="J482" s="53">
        <f>J483</f>
        <v>180.01</v>
      </c>
    </row>
    <row r="483" spans="1:10" x14ac:dyDescent="0.45">
      <c r="A483" s="64" t="s">
        <v>35</v>
      </c>
      <c r="B483" s="16" t="s">
        <v>203</v>
      </c>
      <c r="C483" s="19" t="s">
        <v>55</v>
      </c>
      <c r="D483" s="15" t="s">
        <v>100</v>
      </c>
      <c r="E483" s="19" t="s">
        <v>140</v>
      </c>
      <c r="F483" s="16" t="s">
        <v>17</v>
      </c>
      <c r="G483" s="16" t="s">
        <v>55</v>
      </c>
      <c r="H483" s="15" t="s">
        <v>414</v>
      </c>
      <c r="I483" s="16" t="s">
        <v>36</v>
      </c>
      <c r="J483" s="53">
        <v>180.01</v>
      </c>
    </row>
    <row r="484" spans="1:10" ht="36.5" x14ac:dyDescent="0.45">
      <c r="A484" s="64" t="s">
        <v>145</v>
      </c>
      <c r="B484" s="16" t="s">
        <v>203</v>
      </c>
      <c r="C484" s="15" t="s">
        <v>55</v>
      </c>
      <c r="D484" s="15" t="s">
        <v>100</v>
      </c>
      <c r="E484" s="19" t="s">
        <v>140</v>
      </c>
      <c r="F484" s="16" t="s">
        <v>17</v>
      </c>
      <c r="G484" s="16" t="s">
        <v>55</v>
      </c>
      <c r="H484" s="15" t="s">
        <v>415</v>
      </c>
      <c r="I484" s="16" t="s">
        <v>19</v>
      </c>
      <c r="J484" s="53">
        <f>J485</f>
        <v>1203.68</v>
      </c>
    </row>
    <row r="485" spans="1:10" x14ac:dyDescent="0.45">
      <c r="A485" s="64" t="s">
        <v>35</v>
      </c>
      <c r="B485" s="16" t="s">
        <v>203</v>
      </c>
      <c r="C485" s="19" t="s">
        <v>55</v>
      </c>
      <c r="D485" s="15" t="s">
        <v>100</v>
      </c>
      <c r="E485" s="19" t="s">
        <v>140</v>
      </c>
      <c r="F485" s="16" t="s">
        <v>17</v>
      </c>
      <c r="G485" s="16" t="s">
        <v>55</v>
      </c>
      <c r="H485" s="15" t="s">
        <v>415</v>
      </c>
      <c r="I485" s="16" t="s">
        <v>36</v>
      </c>
      <c r="J485" s="53">
        <v>1203.68</v>
      </c>
    </row>
    <row r="486" spans="1:10" x14ac:dyDescent="0.45">
      <c r="A486" s="63" t="s">
        <v>519</v>
      </c>
      <c r="B486" s="16" t="s">
        <v>203</v>
      </c>
      <c r="C486" s="15" t="s">
        <v>55</v>
      </c>
      <c r="D486" s="15" t="s">
        <v>100</v>
      </c>
      <c r="E486" s="19" t="s">
        <v>140</v>
      </c>
      <c r="F486" s="16" t="s">
        <v>17</v>
      </c>
      <c r="G486" s="16" t="s">
        <v>55</v>
      </c>
      <c r="H486" s="15" t="s">
        <v>402</v>
      </c>
      <c r="I486" s="16" t="s">
        <v>19</v>
      </c>
      <c r="J486" s="53">
        <f>+J488+J487+J489</f>
        <v>6145.06</v>
      </c>
    </row>
    <row r="487" spans="1:10" ht="54.5" x14ac:dyDescent="0.45">
      <c r="A487" s="64" t="s">
        <v>34</v>
      </c>
      <c r="B487" s="16" t="s">
        <v>203</v>
      </c>
      <c r="C487" s="19" t="s">
        <v>55</v>
      </c>
      <c r="D487" s="15" t="s">
        <v>100</v>
      </c>
      <c r="E487" s="19" t="s">
        <v>140</v>
      </c>
      <c r="F487" s="16" t="s">
        <v>17</v>
      </c>
      <c r="G487" s="16" t="s">
        <v>55</v>
      </c>
      <c r="H487" s="15" t="s">
        <v>402</v>
      </c>
      <c r="I487" s="16" t="s">
        <v>29</v>
      </c>
      <c r="J487" s="53">
        <v>66.38</v>
      </c>
    </row>
    <row r="488" spans="1:10" x14ac:dyDescent="0.45">
      <c r="A488" s="64" t="s">
        <v>35</v>
      </c>
      <c r="B488" s="16" t="s">
        <v>203</v>
      </c>
      <c r="C488" s="19" t="s">
        <v>55</v>
      </c>
      <c r="D488" s="15" t="s">
        <v>100</v>
      </c>
      <c r="E488" s="19" t="s">
        <v>140</v>
      </c>
      <c r="F488" s="16" t="s">
        <v>17</v>
      </c>
      <c r="G488" s="16" t="s">
        <v>55</v>
      </c>
      <c r="H488" s="15" t="s">
        <v>402</v>
      </c>
      <c r="I488" s="16" t="s">
        <v>36</v>
      </c>
      <c r="J488" s="53">
        <v>6078.68</v>
      </c>
    </row>
    <row r="489" spans="1:10" x14ac:dyDescent="0.45">
      <c r="A489" s="41" t="s">
        <v>42</v>
      </c>
      <c r="B489" s="16" t="s">
        <v>203</v>
      </c>
      <c r="C489" s="19" t="s">
        <v>55</v>
      </c>
      <c r="D489" s="15" t="s">
        <v>100</v>
      </c>
      <c r="E489" s="19" t="s">
        <v>140</v>
      </c>
      <c r="F489" s="16" t="s">
        <v>17</v>
      </c>
      <c r="G489" s="16" t="s">
        <v>55</v>
      </c>
      <c r="H489" s="15" t="s">
        <v>402</v>
      </c>
      <c r="I489" s="16" t="s">
        <v>94</v>
      </c>
      <c r="J489" s="53">
        <v>0</v>
      </c>
    </row>
    <row r="490" spans="1:10" ht="36.5" x14ac:dyDescent="0.45">
      <c r="A490" s="64" t="s">
        <v>112</v>
      </c>
      <c r="B490" s="16" t="s">
        <v>203</v>
      </c>
      <c r="C490" s="15" t="s">
        <v>55</v>
      </c>
      <c r="D490" s="15" t="s">
        <v>100</v>
      </c>
      <c r="E490" s="19" t="s">
        <v>140</v>
      </c>
      <c r="F490" s="16" t="s">
        <v>17</v>
      </c>
      <c r="G490" s="16" t="s">
        <v>117</v>
      </c>
      <c r="H490" s="15" t="s">
        <v>18</v>
      </c>
      <c r="I490" s="16" t="s">
        <v>19</v>
      </c>
      <c r="J490" s="53">
        <f>J491+J495</f>
        <v>6732.38</v>
      </c>
    </row>
    <row r="491" spans="1:10" x14ac:dyDescent="0.45">
      <c r="A491" s="64" t="s">
        <v>33</v>
      </c>
      <c r="B491" s="16" t="s">
        <v>203</v>
      </c>
      <c r="C491" s="15" t="s">
        <v>55</v>
      </c>
      <c r="D491" s="15" t="s">
        <v>100</v>
      </c>
      <c r="E491" s="19" t="s">
        <v>140</v>
      </c>
      <c r="F491" s="16" t="s">
        <v>17</v>
      </c>
      <c r="G491" s="16" t="s">
        <v>117</v>
      </c>
      <c r="H491" s="15" t="s">
        <v>28</v>
      </c>
      <c r="I491" s="16" t="s">
        <v>19</v>
      </c>
      <c r="J491" s="53">
        <f>J492+J493+J494</f>
        <v>599.93000000000006</v>
      </c>
    </row>
    <row r="492" spans="1:10" ht="54.5" x14ac:dyDescent="0.45">
      <c r="A492" s="41" t="s">
        <v>34</v>
      </c>
      <c r="B492" s="16" t="s">
        <v>203</v>
      </c>
      <c r="C492" s="19" t="s">
        <v>55</v>
      </c>
      <c r="D492" s="15" t="s">
        <v>100</v>
      </c>
      <c r="E492" s="19" t="s">
        <v>140</v>
      </c>
      <c r="F492" s="16" t="s">
        <v>17</v>
      </c>
      <c r="G492" s="16" t="s">
        <v>117</v>
      </c>
      <c r="H492" s="15" t="s">
        <v>28</v>
      </c>
      <c r="I492" s="16" t="s">
        <v>29</v>
      </c>
      <c r="J492" s="53">
        <v>127.42</v>
      </c>
    </row>
    <row r="493" spans="1:10" x14ac:dyDescent="0.45">
      <c r="A493" s="64" t="s">
        <v>35</v>
      </c>
      <c r="B493" s="16" t="s">
        <v>203</v>
      </c>
      <c r="C493" s="19" t="s">
        <v>55</v>
      </c>
      <c r="D493" s="15" t="s">
        <v>100</v>
      </c>
      <c r="E493" s="19" t="s">
        <v>140</v>
      </c>
      <c r="F493" s="16" t="s">
        <v>17</v>
      </c>
      <c r="G493" s="16" t="s">
        <v>117</v>
      </c>
      <c r="H493" s="15" t="s">
        <v>28</v>
      </c>
      <c r="I493" s="16" t="s">
        <v>36</v>
      </c>
      <c r="J493" s="53">
        <v>470.91</v>
      </c>
    </row>
    <row r="494" spans="1:10" x14ac:dyDescent="0.45">
      <c r="A494" s="64" t="s">
        <v>37</v>
      </c>
      <c r="B494" s="16" t="s">
        <v>203</v>
      </c>
      <c r="C494" s="19" t="s">
        <v>55</v>
      </c>
      <c r="D494" s="15" t="s">
        <v>100</v>
      </c>
      <c r="E494" s="19" t="s">
        <v>140</v>
      </c>
      <c r="F494" s="16" t="s">
        <v>17</v>
      </c>
      <c r="G494" s="16" t="s">
        <v>117</v>
      </c>
      <c r="H494" s="15" t="s">
        <v>28</v>
      </c>
      <c r="I494" s="16" t="s">
        <v>38</v>
      </c>
      <c r="J494" s="53">
        <v>1.6</v>
      </c>
    </row>
    <row r="495" spans="1:10" ht="54.5" x14ac:dyDescent="0.45">
      <c r="A495" s="64" t="s">
        <v>34</v>
      </c>
      <c r="B495" s="16" t="s">
        <v>203</v>
      </c>
      <c r="C495" s="15" t="s">
        <v>55</v>
      </c>
      <c r="D495" s="15" t="s">
        <v>100</v>
      </c>
      <c r="E495" s="19" t="s">
        <v>140</v>
      </c>
      <c r="F495" s="16" t="s">
        <v>17</v>
      </c>
      <c r="G495" s="16" t="s">
        <v>117</v>
      </c>
      <c r="H495" s="15" t="s">
        <v>30</v>
      </c>
      <c r="I495" s="16" t="s">
        <v>19</v>
      </c>
      <c r="J495" s="53">
        <f>J496</f>
        <v>6132.45</v>
      </c>
    </row>
    <row r="496" spans="1:10" ht="36.5" x14ac:dyDescent="0.45">
      <c r="A496" s="64" t="s">
        <v>39</v>
      </c>
      <c r="B496" s="16" t="s">
        <v>203</v>
      </c>
      <c r="C496" s="19" t="s">
        <v>55</v>
      </c>
      <c r="D496" s="15" t="s">
        <v>100</v>
      </c>
      <c r="E496" s="19" t="s">
        <v>140</v>
      </c>
      <c r="F496" s="16" t="s">
        <v>17</v>
      </c>
      <c r="G496" s="16" t="s">
        <v>117</v>
      </c>
      <c r="H496" s="15" t="s">
        <v>30</v>
      </c>
      <c r="I496" s="16" t="s">
        <v>29</v>
      </c>
      <c r="J496" s="53">
        <v>6132.45</v>
      </c>
    </row>
    <row r="497" spans="1:10" ht="54.5" x14ac:dyDescent="0.45">
      <c r="A497" s="64" t="s">
        <v>487</v>
      </c>
      <c r="B497" s="16" t="s">
        <v>203</v>
      </c>
      <c r="C497" s="15" t="s">
        <v>55</v>
      </c>
      <c r="D497" s="15" t="s">
        <v>100</v>
      </c>
      <c r="E497" s="19" t="s">
        <v>140</v>
      </c>
      <c r="F497" s="16" t="s">
        <v>17</v>
      </c>
      <c r="G497" s="16" t="s">
        <v>96</v>
      </c>
      <c r="H497" s="15" t="s">
        <v>18</v>
      </c>
      <c r="I497" s="16" t="s">
        <v>19</v>
      </c>
      <c r="J497" s="53">
        <f>J498</f>
        <v>19657.22</v>
      </c>
    </row>
    <row r="498" spans="1:10" ht="36.5" x14ac:dyDescent="0.45">
      <c r="A498" s="64" t="s">
        <v>68</v>
      </c>
      <c r="B498" s="16" t="s">
        <v>203</v>
      </c>
      <c r="C498" s="15" t="s">
        <v>55</v>
      </c>
      <c r="D498" s="15" t="s">
        <v>100</v>
      </c>
      <c r="E498" s="19" t="s">
        <v>140</v>
      </c>
      <c r="F498" s="16" t="s">
        <v>17</v>
      </c>
      <c r="G498" s="16" t="s">
        <v>96</v>
      </c>
      <c r="H498" s="15" t="s">
        <v>69</v>
      </c>
      <c r="I498" s="16" t="s">
        <v>19</v>
      </c>
      <c r="J498" s="53">
        <f>J499+J500+J501</f>
        <v>19657.22</v>
      </c>
    </row>
    <row r="499" spans="1:10" ht="54.5" x14ac:dyDescent="0.45">
      <c r="A499" s="64" t="s">
        <v>34</v>
      </c>
      <c r="B499" s="16" t="s">
        <v>203</v>
      </c>
      <c r="C499" s="19" t="s">
        <v>55</v>
      </c>
      <c r="D499" s="15" t="s">
        <v>100</v>
      </c>
      <c r="E499" s="19" t="s">
        <v>140</v>
      </c>
      <c r="F499" s="16" t="s">
        <v>17</v>
      </c>
      <c r="G499" s="16" t="s">
        <v>96</v>
      </c>
      <c r="H499" s="15" t="s">
        <v>69</v>
      </c>
      <c r="I499" s="16" t="s">
        <v>29</v>
      </c>
      <c r="J499" s="53">
        <v>17797.38</v>
      </c>
    </row>
    <row r="500" spans="1:10" x14ac:dyDescent="0.45">
      <c r="A500" s="64" t="s">
        <v>35</v>
      </c>
      <c r="B500" s="16" t="s">
        <v>203</v>
      </c>
      <c r="C500" s="19" t="s">
        <v>55</v>
      </c>
      <c r="D500" s="15" t="s">
        <v>100</v>
      </c>
      <c r="E500" s="19" t="s">
        <v>140</v>
      </c>
      <c r="F500" s="16" t="s">
        <v>17</v>
      </c>
      <c r="G500" s="16" t="s">
        <v>96</v>
      </c>
      <c r="H500" s="15" t="s">
        <v>69</v>
      </c>
      <c r="I500" s="16" t="s">
        <v>36</v>
      </c>
      <c r="J500" s="53">
        <v>1846.84</v>
      </c>
    </row>
    <row r="501" spans="1:10" x14ac:dyDescent="0.45">
      <c r="A501" s="64" t="s">
        <v>37</v>
      </c>
      <c r="B501" s="16" t="s">
        <v>203</v>
      </c>
      <c r="C501" s="19" t="s">
        <v>55</v>
      </c>
      <c r="D501" s="15" t="s">
        <v>100</v>
      </c>
      <c r="E501" s="19" t="s">
        <v>140</v>
      </c>
      <c r="F501" s="16" t="s">
        <v>17</v>
      </c>
      <c r="G501" s="16" t="s">
        <v>96</v>
      </c>
      <c r="H501" s="15" t="s">
        <v>69</v>
      </c>
      <c r="I501" s="16" t="s">
        <v>38</v>
      </c>
      <c r="J501" s="53">
        <v>13</v>
      </c>
    </row>
    <row r="502" spans="1:10" x14ac:dyDescent="0.45">
      <c r="A502" s="42" t="s">
        <v>114</v>
      </c>
      <c r="B502" s="16" t="s">
        <v>203</v>
      </c>
      <c r="C502" s="13" t="s">
        <v>93</v>
      </c>
      <c r="D502" s="12" t="s">
        <v>16</v>
      </c>
      <c r="E502" s="18" t="s">
        <v>16</v>
      </c>
      <c r="F502" s="13" t="s">
        <v>17</v>
      </c>
      <c r="G502" s="13" t="s">
        <v>16</v>
      </c>
      <c r="H502" s="12" t="s">
        <v>18</v>
      </c>
      <c r="I502" s="13" t="s">
        <v>19</v>
      </c>
      <c r="J502" s="52">
        <f t="shared" ref="J502:J505" si="17">J503</f>
        <v>10907.35</v>
      </c>
    </row>
    <row r="503" spans="1:10" x14ac:dyDescent="0.45">
      <c r="A503" s="41" t="s">
        <v>92</v>
      </c>
      <c r="B503" s="16" t="s">
        <v>203</v>
      </c>
      <c r="C503" s="13" t="s">
        <v>93</v>
      </c>
      <c r="D503" s="18" t="s">
        <v>54</v>
      </c>
      <c r="E503" s="18" t="s">
        <v>16</v>
      </c>
      <c r="F503" s="13" t="s">
        <v>17</v>
      </c>
      <c r="G503" s="13" t="s">
        <v>16</v>
      </c>
      <c r="H503" s="12" t="s">
        <v>18</v>
      </c>
      <c r="I503" s="13" t="s">
        <v>19</v>
      </c>
      <c r="J503" s="52">
        <f t="shared" si="17"/>
        <v>10907.35</v>
      </c>
    </row>
    <row r="504" spans="1:10" ht="54.5" x14ac:dyDescent="0.45">
      <c r="A504" s="64" t="s">
        <v>261</v>
      </c>
      <c r="B504" s="16" t="s">
        <v>203</v>
      </c>
      <c r="C504" s="16" t="s">
        <v>93</v>
      </c>
      <c r="D504" s="15" t="s">
        <v>54</v>
      </c>
      <c r="E504" s="19" t="s">
        <v>140</v>
      </c>
      <c r="F504" s="16" t="s">
        <v>17</v>
      </c>
      <c r="G504" s="16" t="s">
        <v>16</v>
      </c>
      <c r="H504" s="15" t="s">
        <v>18</v>
      </c>
      <c r="I504" s="16" t="s">
        <v>19</v>
      </c>
      <c r="J504" s="53">
        <f t="shared" si="17"/>
        <v>10907.35</v>
      </c>
    </row>
    <row r="505" spans="1:10" x14ac:dyDescent="0.45">
      <c r="A505" s="64" t="s">
        <v>186</v>
      </c>
      <c r="B505" s="16" t="s">
        <v>203</v>
      </c>
      <c r="C505" s="16" t="s">
        <v>93</v>
      </c>
      <c r="D505" s="15" t="s">
        <v>54</v>
      </c>
      <c r="E505" s="19" t="s">
        <v>140</v>
      </c>
      <c r="F505" s="16" t="s">
        <v>17</v>
      </c>
      <c r="G505" s="16" t="s">
        <v>21</v>
      </c>
      <c r="H505" s="15" t="s">
        <v>18</v>
      </c>
      <c r="I505" s="16" t="s">
        <v>19</v>
      </c>
      <c r="J505" s="53">
        <f t="shared" si="17"/>
        <v>10907.35</v>
      </c>
    </row>
    <row r="506" spans="1:10" ht="72.5" x14ac:dyDescent="0.45">
      <c r="A506" s="41" t="s">
        <v>517</v>
      </c>
      <c r="B506" s="16" t="s">
        <v>203</v>
      </c>
      <c r="C506" s="16" t="s">
        <v>93</v>
      </c>
      <c r="D506" s="15" t="s">
        <v>54</v>
      </c>
      <c r="E506" s="19" t="s">
        <v>140</v>
      </c>
      <c r="F506" s="16" t="s">
        <v>17</v>
      </c>
      <c r="G506" s="16" t="s">
        <v>21</v>
      </c>
      <c r="H506" s="15" t="s">
        <v>115</v>
      </c>
      <c r="I506" s="16" t="s">
        <v>19</v>
      </c>
      <c r="J506" s="53">
        <f>J507+J508</f>
        <v>10907.35</v>
      </c>
    </row>
    <row r="507" spans="1:10" x14ac:dyDescent="0.45">
      <c r="A507" s="64" t="s">
        <v>35</v>
      </c>
      <c r="B507" s="16" t="s">
        <v>203</v>
      </c>
      <c r="C507" s="16" t="s">
        <v>93</v>
      </c>
      <c r="D507" s="15" t="s">
        <v>54</v>
      </c>
      <c r="E507" s="19" t="s">
        <v>140</v>
      </c>
      <c r="F507" s="16" t="s">
        <v>17</v>
      </c>
      <c r="G507" s="16" t="s">
        <v>21</v>
      </c>
      <c r="H507" s="15" t="s">
        <v>115</v>
      </c>
      <c r="I507" s="16" t="s">
        <v>36</v>
      </c>
      <c r="J507" s="53">
        <v>163.6</v>
      </c>
    </row>
    <row r="508" spans="1:10" x14ac:dyDescent="0.45">
      <c r="A508" s="41" t="s">
        <v>42</v>
      </c>
      <c r="B508" s="16" t="s">
        <v>203</v>
      </c>
      <c r="C508" s="16" t="s">
        <v>93</v>
      </c>
      <c r="D508" s="15" t="s">
        <v>54</v>
      </c>
      <c r="E508" s="19" t="s">
        <v>140</v>
      </c>
      <c r="F508" s="16" t="s">
        <v>17</v>
      </c>
      <c r="G508" s="16" t="s">
        <v>21</v>
      </c>
      <c r="H508" s="15" t="s">
        <v>115</v>
      </c>
      <c r="I508" s="16" t="s">
        <v>94</v>
      </c>
      <c r="J508" s="53">
        <v>10743.75</v>
      </c>
    </row>
    <row r="509" spans="1:10" ht="36" x14ac:dyDescent="0.45">
      <c r="A509" s="42" t="s">
        <v>309</v>
      </c>
      <c r="B509" s="13" t="s">
        <v>304</v>
      </c>
      <c r="C509" s="12" t="s">
        <v>16</v>
      </c>
      <c r="D509" s="12" t="s">
        <v>16</v>
      </c>
      <c r="E509" s="18" t="s">
        <v>16</v>
      </c>
      <c r="F509" s="13" t="s">
        <v>17</v>
      </c>
      <c r="G509" s="13" t="s">
        <v>16</v>
      </c>
      <c r="H509" s="12" t="s">
        <v>18</v>
      </c>
      <c r="I509" s="13" t="s">
        <v>19</v>
      </c>
      <c r="J509" s="92">
        <f>J510+J518</f>
        <v>136121.33999999997</v>
      </c>
    </row>
    <row r="510" spans="1:10" x14ac:dyDescent="0.45">
      <c r="A510" s="60" t="s">
        <v>103</v>
      </c>
      <c r="B510" s="18" t="s">
        <v>304</v>
      </c>
      <c r="C510" s="12" t="s">
        <v>55</v>
      </c>
      <c r="D510" s="12" t="s">
        <v>16</v>
      </c>
      <c r="E510" s="13" t="s">
        <v>16</v>
      </c>
      <c r="F510" s="13" t="s">
        <v>17</v>
      </c>
      <c r="G510" s="13" t="s">
        <v>16</v>
      </c>
      <c r="H510" s="12" t="s">
        <v>18</v>
      </c>
      <c r="I510" s="13" t="s">
        <v>19</v>
      </c>
      <c r="J510" s="92">
        <f>J511</f>
        <v>33211.300000000003</v>
      </c>
    </row>
    <row r="511" spans="1:10" x14ac:dyDescent="0.45">
      <c r="A511" s="64" t="s">
        <v>157</v>
      </c>
      <c r="B511" s="16" t="s">
        <v>304</v>
      </c>
      <c r="C511" s="16" t="s">
        <v>105</v>
      </c>
      <c r="D511" s="16" t="s">
        <v>24</v>
      </c>
      <c r="E511" s="16" t="s">
        <v>16</v>
      </c>
      <c r="F511" s="16" t="s">
        <v>17</v>
      </c>
      <c r="G511" s="16" t="s">
        <v>16</v>
      </c>
      <c r="H511" s="15" t="s">
        <v>18</v>
      </c>
      <c r="I511" s="16" t="s">
        <v>19</v>
      </c>
      <c r="J511" s="93">
        <f>J512</f>
        <v>33211.300000000003</v>
      </c>
    </row>
    <row r="512" spans="1:10" ht="36.5" x14ac:dyDescent="0.45">
      <c r="A512" s="64" t="s">
        <v>271</v>
      </c>
      <c r="B512" s="16" t="s">
        <v>304</v>
      </c>
      <c r="C512" s="16" t="s">
        <v>105</v>
      </c>
      <c r="D512" s="16" t="s">
        <v>24</v>
      </c>
      <c r="E512" s="16" t="s">
        <v>93</v>
      </c>
      <c r="F512" s="16" t="s">
        <v>17</v>
      </c>
      <c r="G512" s="16" t="s">
        <v>16</v>
      </c>
      <c r="H512" s="15" t="s">
        <v>18</v>
      </c>
      <c r="I512" s="16" t="s">
        <v>19</v>
      </c>
      <c r="J512" s="93">
        <f>J513</f>
        <v>33211.300000000003</v>
      </c>
    </row>
    <row r="513" spans="1:10" ht="37" x14ac:dyDescent="0.45">
      <c r="A513" s="64" t="s">
        <v>350</v>
      </c>
      <c r="B513" s="16" t="s">
        <v>304</v>
      </c>
      <c r="C513" s="16" t="s">
        <v>105</v>
      </c>
      <c r="D513" s="16" t="s">
        <v>24</v>
      </c>
      <c r="E513" s="16" t="s">
        <v>93</v>
      </c>
      <c r="F513" s="16" t="s">
        <v>17</v>
      </c>
      <c r="G513" s="16" t="s">
        <v>21</v>
      </c>
      <c r="H513" s="15" t="s">
        <v>18</v>
      </c>
      <c r="I513" s="16" t="s">
        <v>19</v>
      </c>
      <c r="J513" s="93">
        <f>J514+J516</f>
        <v>33211.300000000003</v>
      </c>
    </row>
    <row r="514" spans="1:10" ht="36" x14ac:dyDescent="0.45">
      <c r="A514" s="54" t="s">
        <v>68</v>
      </c>
      <c r="B514" s="16" t="s">
        <v>304</v>
      </c>
      <c r="C514" s="19" t="s">
        <v>55</v>
      </c>
      <c r="D514" s="19" t="s">
        <v>24</v>
      </c>
      <c r="E514" s="16" t="s">
        <v>93</v>
      </c>
      <c r="F514" s="16" t="s">
        <v>17</v>
      </c>
      <c r="G514" s="16" t="s">
        <v>21</v>
      </c>
      <c r="H514" s="15" t="s">
        <v>69</v>
      </c>
      <c r="I514" s="16" t="s">
        <v>19</v>
      </c>
      <c r="J514" s="93">
        <f>J515</f>
        <v>32656.13</v>
      </c>
    </row>
    <row r="515" spans="1:10" ht="36.5" x14ac:dyDescent="0.45">
      <c r="A515" s="64" t="s">
        <v>107</v>
      </c>
      <c r="B515" s="16" t="s">
        <v>304</v>
      </c>
      <c r="C515" s="19" t="s">
        <v>55</v>
      </c>
      <c r="D515" s="19" t="s">
        <v>24</v>
      </c>
      <c r="E515" s="16" t="s">
        <v>93</v>
      </c>
      <c r="F515" s="16" t="s">
        <v>17</v>
      </c>
      <c r="G515" s="16" t="s">
        <v>21</v>
      </c>
      <c r="H515" s="15" t="s">
        <v>69</v>
      </c>
      <c r="I515" s="16" t="s">
        <v>108</v>
      </c>
      <c r="J515" s="93">
        <v>32656.13</v>
      </c>
    </row>
    <row r="516" spans="1:10" ht="72" x14ac:dyDescent="0.45">
      <c r="A516" s="57" t="s">
        <v>349</v>
      </c>
      <c r="B516" s="16" t="s">
        <v>304</v>
      </c>
      <c r="C516" s="19" t="s">
        <v>55</v>
      </c>
      <c r="D516" s="19" t="s">
        <v>24</v>
      </c>
      <c r="E516" s="16" t="s">
        <v>93</v>
      </c>
      <c r="F516" s="16" t="s">
        <v>17</v>
      </c>
      <c r="G516" s="16" t="s">
        <v>21</v>
      </c>
      <c r="H516" s="15" t="s">
        <v>113</v>
      </c>
      <c r="I516" s="16" t="s">
        <v>19</v>
      </c>
      <c r="J516" s="93">
        <f>J517</f>
        <v>555.16999999999996</v>
      </c>
    </row>
    <row r="517" spans="1:10" ht="36.5" x14ac:dyDescent="0.45">
      <c r="A517" s="64" t="s">
        <v>107</v>
      </c>
      <c r="B517" s="16" t="s">
        <v>304</v>
      </c>
      <c r="C517" s="19" t="s">
        <v>55</v>
      </c>
      <c r="D517" s="19" t="s">
        <v>24</v>
      </c>
      <c r="E517" s="16" t="s">
        <v>93</v>
      </c>
      <c r="F517" s="16" t="s">
        <v>17</v>
      </c>
      <c r="G517" s="16" t="s">
        <v>21</v>
      </c>
      <c r="H517" s="15" t="s">
        <v>113</v>
      </c>
      <c r="I517" s="16" t="s">
        <v>108</v>
      </c>
      <c r="J517" s="93">
        <v>555.16999999999996</v>
      </c>
    </row>
    <row r="518" spans="1:10" x14ac:dyDescent="0.45">
      <c r="A518" s="87" t="s">
        <v>179</v>
      </c>
      <c r="B518" s="13" t="s">
        <v>304</v>
      </c>
      <c r="C518" s="12" t="s">
        <v>117</v>
      </c>
      <c r="D518" s="12" t="s">
        <v>16</v>
      </c>
      <c r="E518" s="18" t="s">
        <v>16</v>
      </c>
      <c r="F518" s="13" t="s">
        <v>17</v>
      </c>
      <c r="G518" s="13" t="s">
        <v>16</v>
      </c>
      <c r="H518" s="12" t="s">
        <v>18</v>
      </c>
      <c r="I518" s="13" t="s">
        <v>19</v>
      </c>
      <c r="J518" s="52">
        <f>J519+J550</f>
        <v>102910.03999999998</v>
      </c>
    </row>
    <row r="519" spans="1:10" x14ac:dyDescent="0.45">
      <c r="A519" s="94" t="s">
        <v>130</v>
      </c>
      <c r="B519" s="16" t="s">
        <v>304</v>
      </c>
      <c r="C519" s="19" t="s">
        <v>117</v>
      </c>
      <c r="D519" s="19" t="s">
        <v>21</v>
      </c>
      <c r="E519" s="16" t="s">
        <v>16</v>
      </c>
      <c r="F519" s="16" t="s">
        <v>17</v>
      </c>
      <c r="G519" s="16" t="s">
        <v>16</v>
      </c>
      <c r="H519" s="15" t="s">
        <v>18</v>
      </c>
      <c r="I519" s="16" t="s">
        <v>19</v>
      </c>
      <c r="J519" s="53">
        <f>J520+J547</f>
        <v>101402.58999999998</v>
      </c>
    </row>
    <row r="520" spans="1:10" ht="54.5" x14ac:dyDescent="0.45">
      <c r="A520" s="64" t="s">
        <v>351</v>
      </c>
      <c r="B520" s="16" t="s">
        <v>304</v>
      </c>
      <c r="C520" s="19" t="s">
        <v>117</v>
      </c>
      <c r="D520" s="19" t="s">
        <v>21</v>
      </c>
      <c r="E520" s="16" t="s">
        <v>93</v>
      </c>
      <c r="F520" s="16" t="s">
        <v>17</v>
      </c>
      <c r="G520" s="16" t="s">
        <v>16</v>
      </c>
      <c r="H520" s="15" t="s">
        <v>18</v>
      </c>
      <c r="I520" s="16" t="s">
        <v>19</v>
      </c>
      <c r="J520" s="53">
        <f>J525+J532+J545+J521</f>
        <v>101378.58999999998</v>
      </c>
    </row>
    <row r="521" spans="1:10" x14ac:dyDescent="0.45">
      <c r="A521" s="64" t="s">
        <v>927</v>
      </c>
      <c r="B521" s="16" t="s">
        <v>304</v>
      </c>
      <c r="C521" s="19" t="s">
        <v>117</v>
      </c>
      <c r="D521" s="19" t="s">
        <v>21</v>
      </c>
      <c r="E521" s="16" t="s">
        <v>93</v>
      </c>
      <c r="F521" s="16" t="s">
        <v>17</v>
      </c>
      <c r="G521" s="16" t="s">
        <v>925</v>
      </c>
      <c r="H521" s="15" t="s">
        <v>18</v>
      </c>
      <c r="I521" s="16" t="s">
        <v>19</v>
      </c>
      <c r="J521" s="53">
        <f>J522</f>
        <v>101.00999999999999</v>
      </c>
    </row>
    <row r="522" spans="1:10" ht="54.5" x14ac:dyDescent="0.45">
      <c r="A522" s="64" t="s">
        <v>928</v>
      </c>
      <c r="B522" s="16" t="s">
        <v>304</v>
      </c>
      <c r="C522" s="19" t="s">
        <v>117</v>
      </c>
      <c r="D522" s="19" t="s">
        <v>21</v>
      </c>
      <c r="E522" s="16" t="s">
        <v>93</v>
      </c>
      <c r="F522" s="16" t="s">
        <v>17</v>
      </c>
      <c r="G522" s="16" t="s">
        <v>925</v>
      </c>
      <c r="H522" s="15" t="s">
        <v>926</v>
      </c>
      <c r="I522" s="16" t="s">
        <v>19</v>
      </c>
      <c r="J522" s="53">
        <f>J523+J524</f>
        <v>101.00999999999999</v>
      </c>
    </row>
    <row r="523" spans="1:10" x14ac:dyDescent="0.45">
      <c r="A523" s="64" t="s">
        <v>42</v>
      </c>
      <c r="B523" s="16" t="s">
        <v>304</v>
      </c>
      <c r="C523" s="19" t="s">
        <v>117</v>
      </c>
      <c r="D523" s="19" t="s">
        <v>21</v>
      </c>
      <c r="E523" s="16" t="s">
        <v>93</v>
      </c>
      <c r="F523" s="16" t="s">
        <v>17</v>
      </c>
      <c r="G523" s="16" t="s">
        <v>925</v>
      </c>
      <c r="H523" s="15" t="s">
        <v>926</v>
      </c>
      <c r="I523" s="16" t="s">
        <v>94</v>
      </c>
      <c r="J523" s="53">
        <v>50.51</v>
      </c>
    </row>
    <row r="524" spans="1:10" ht="36.5" x14ac:dyDescent="0.45">
      <c r="A524" s="64" t="s">
        <v>107</v>
      </c>
      <c r="B524" s="16" t="s">
        <v>304</v>
      </c>
      <c r="C524" s="19" t="s">
        <v>117</v>
      </c>
      <c r="D524" s="19" t="s">
        <v>21</v>
      </c>
      <c r="E524" s="16" t="s">
        <v>93</v>
      </c>
      <c r="F524" s="16" t="s">
        <v>17</v>
      </c>
      <c r="G524" s="16" t="s">
        <v>925</v>
      </c>
      <c r="H524" s="15" t="s">
        <v>926</v>
      </c>
      <c r="I524" s="16" t="s">
        <v>108</v>
      </c>
      <c r="J524" s="53">
        <v>50.5</v>
      </c>
    </row>
    <row r="525" spans="1:10" ht="36.5" x14ac:dyDescent="0.45">
      <c r="A525" s="64" t="s">
        <v>352</v>
      </c>
      <c r="B525" s="16" t="s">
        <v>304</v>
      </c>
      <c r="C525" s="19" t="s">
        <v>117</v>
      </c>
      <c r="D525" s="19" t="s">
        <v>21</v>
      </c>
      <c r="E525" s="16" t="s">
        <v>93</v>
      </c>
      <c r="F525" s="16" t="s">
        <v>17</v>
      </c>
      <c r="G525" s="16" t="s">
        <v>44</v>
      </c>
      <c r="H525" s="15" t="s">
        <v>18</v>
      </c>
      <c r="I525" s="16" t="s">
        <v>19</v>
      </c>
      <c r="J525" s="53">
        <f>J526+J528+J530</f>
        <v>18424.489999999998</v>
      </c>
    </row>
    <row r="526" spans="1:10" ht="36.5" x14ac:dyDescent="0.45">
      <c r="A526" s="74" t="s">
        <v>353</v>
      </c>
      <c r="B526" s="16" t="s">
        <v>304</v>
      </c>
      <c r="C526" s="19" t="s">
        <v>117</v>
      </c>
      <c r="D526" s="19" t="s">
        <v>21</v>
      </c>
      <c r="E526" s="16" t="s">
        <v>93</v>
      </c>
      <c r="F526" s="16" t="s">
        <v>17</v>
      </c>
      <c r="G526" s="16" t="s">
        <v>44</v>
      </c>
      <c r="H526" s="15" t="s">
        <v>132</v>
      </c>
      <c r="I526" s="16" t="s">
        <v>19</v>
      </c>
      <c r="J526" s="53">
        <f>J527</f>
        <v>362.11</v>
      </c>
    </row>
    <row r="527" spans="1:10" ht="36.5" x14ac:dyDescent="0.45">
      <c r="A527" s="64" t="s">
        <v>107</v>
      </c>
      <c r="B527" s="16" t="s">
        <v>304</v>
      </c>
      <c r="C527" s="19" t="s">
        <v>117</v>
      </c>
      <c r="D527" s="19" t="s">
        <v>21</v>
      </c>
      <c r="E527" s="16" t="s">
        <v>93</v>
      </c>
      <c r="F527" s="16" t="s">
        <v>17</v>
      </c>
      <c r="G527" s="16" t="s">
        <v>44</v>
      </c>
      <c r="H527" s="15" t="s">
        <v>132</v>
      </c>
      <c r="I527" s="16" t="s">
        <v>108</v>
      </c>
      <c r="J527" s="53">
        <v>362.11</v>
      </c>
    </row>
    <row r="528" spans="1:10" ht="36" x14ac:dyDescent="0.45">
      <c r="A528" s="54" t="s">
        <v>68</v>
      </c>
      <c r="B528" s="16" t="s">
        <v>304</v>
      </c>
      <c r="C528" s="19" t="s">
        <v>117</v>
      </c>
      <c r="D528" s="19" t="s">
        <v>21</v>
      </c>
      <c r="E528" s="16" t="s">
        <v>93</v>
      </c>
      <c r="F528" s="16" t="s">
        <v>17</v>
      </c>
      <c r="G528" s="16" t="s">
        <v>44</v>
      </c>
      <c r="H528" s="15" t="s">
        <v>69</v>
      </c>
      <c r="I528" s="16" t="s">
        <v>19</v>
      </c>
      <c r="J528" s="53">
        <f>J529</f>
        <v>17725.849999999999</v>
      </c>
    </row>
    <row r="529" spans="1:10" ht="36.5" x14ac:dyDescent="0.45">
      <c r="A529" s="64" t="s">
        <v>107</v>
      </c>
      <c r="B529" s="16" t="s">
        <v>304</v>
      </c>
      <c r="C529" s="19" t="s">
        <v>117</v>
      </c>
      <c r="D529" s="19" t="s">
        <v>21</v>
      </c>
      <c r="E529" s="16" t="s">
        <v>93</v>
      </c>
      <c r="F529" s="16" t="s">
        <v>17</v>
      </c>
      <c r="G529" s="16" t="s">
        <v>44</v>
      </c>
      <c r="H529" s="15" t="s">
        <v>69</v>
      </c>
      <c r="I529" s="16" t="s">
        <v>108</v>
      </c>
      <c r="J529" s="53">
        <v>17725.849999999999</v>
      </c>
    </row>
    <row r="530" spans="1:10" ht="54" x14ac:dyDescent="0.45">
      <c r="A530" s="95" t="s">
        <v>489</v>
      </c>
      <c r="B530" s="16" t="s">
        <v>304</v>
      </c>
      <c r="C530" s="19" t="s">
        <v>117</v>
      </c>
      <c r="D530" s="19" t="s">
        <v>21</v>
      </c>
      <c r="E530" s="16" t="s">
        <v>93</v>
      </c>
      <c r="F530" s="16" t="s">
        <v>17</v>
      </c>
      <c r="G530" s="16" t="s">
        <v>44</v>
      </c>
      <c r="H530" s="15" t="s">
        <v>485</v>
      </c>
      <c r="I530" s="16" t="s">
        <v>19</v>
      </c>
      <c r="J530" s="53">
        <f>J531</f>
        <v>336.53</v>
      </c>
    </row>
    <row r="531" spans="1:10" ht="36.5" x14ac:dyDescent="0.45">
      <c r="A531" s="64" t="s">
        <v>107</v>
      </c>
      <c r="B531" s="16" t="s">
        <v>304</v>
      </c>
      <c r="C531" s="19" t="s">
        <v>117</v>
      </c>
      <c r="D531" s="19" t="s">
        <v>21</v>
      </c>
      <c r="E531" s="16" t="s">
        <v>93</v>
      </c>
      <c r="F531" s="16" t="s">
        <v>17</v>
      </c>
      <c r="G531" s="16" t="s">
        <v>44</v>
      </c>
      <c r="H531" s="15" t="s">
        <v>485</v>
      </c>
      <c r="I531" s="16" t="s">
        <v>108</v>
      </c>
      <c r="J531" s="53">
        <v>336.53</v>
      </c>
    </row>
    <row r="532" spans="1:10" x14ac:dyDescent="0.45">
      <c r="A532" s="64" t="s">
        <v>241</v>
      </c>
      <c r="B532" s="16" t="s">
        <v>304</v>
      </c>
      <c r="C532" s="19" t="s">
        <v>117</v>
      </c>
      <c r="D532" s="19" t="s">
        <v>21</v>
      </c>
      <c r="E532" s="16" t="s">
        <v>93</v>
      </c>
      <c r="F532" s="16" t="s">
        <v>17</v>
      </c>
      <c r="G532" s="16" t="s">
        <v>54</v>
      </c>
      <c r="H532" s="15" t="s">
        <v>138</v>
      </c>
      <c r="I532" s="16" t="s">
        <v>19</v>
      </c>
      <c r="J532" s="53">
        <f>J533+J538+J540+J542</f>
        <v>81783.709999999977</v>
      </c>
    </row>
    <row r="533" spans="1:10" ht="36" x14ac:dyDescent="0.45">
      <c r="A533" s="96" t="s">
        <v>68</v>
      </c>
      <c r="B533" s="16" t="s">
        <v>304</v>
      </c>
      <c r="C533" s="19" t="s">
        <v>117</v>
      </c>
      <c r="D533" s="19" t="s">
        <v>21</v>
      </c>
      <c r="E533" s="16" t="s">
        <v>93</v>
      </c>
      <c r="F533" s="16" t="s">
        <v>17</v>
      </c>
      <c r="G533" s="16" t="s">
        <v>54</v>
      </c>
      <c r="H533" s="15" t="s">
        <v>69</v>
      </c>
      <c r="I533" s="16" t="s">
        <v>19</v>
      </c>
      <c r="J533" s="53">
        <f>J534+J535+J537+J536</f>
        <v>73697.01999999999</v>
      </c>
    </row>
    <row r="534" spans="1:10" ht="54.5" x14ac:dyDescent="0.45">
      <c r="A534" s="64" t="s">
        <v>34</v>
      </c>
      <c r="B534" s="16" t="s">
        <v>304</v>
      </c>
      <c r="C534" s="19" t="s">
        <v>117</v>
      </c>
      <c r="D534" s="19" t="s">
        <v>21</v>
      </c>
      <c r="E534" s="16" t="s">
        <v>93</v>
      </c>
      <c r="F534" s="16" t="s">
        <v>17</v>
      </c>
      <c r="G534" s="16" t="s">
        <v>54</v>
      </c>
      <c r="H534" s="15" t="s">
        <v>69</v>
      </c>
      <c r="I534" s="16" t="s">
        <v>29</v>
      </c>
      <c r="J534" s="53">
        <v>57432.160000000003</v>
      </c>
    </row>
    <row r="535" spans="1:10" x14ac:dyDescent="0.45">
      <c r="A535" s="64" t="s">
        <v>35</v>
      </c>
      <c r="B535" s="16" t="s">
        <v>304</v>
      </c>
      <c r="C535" s="19" t="s">
        <v>117</v>
      </c>
      <c r="D535" s="19" t="s">
        <v>21</v>
      </c>
      <c r="E535" s="16" t="s">
        <v>93</v>
      </c>
      <c r="F535" s="16" t="s">
        <v>17</v>
      </c>
      <c r="G535" s="16" t="s">
        <v>54</v>
      </c>
      <c r="H535" s="15" t="s">
        <v>69</v>
      </c>
      <c r="I535" s="16" t="s">
        <v>36</v>
      </c>
      <c r="J535" s="53">
        <v>12441.71</v>
      </c>
    </row>
    <row r="536" spans="1:10" ht="36.5" x14ac:dyDescent="0.45">
      <c r="A536" s="145" t="s">
        <v>899</v>
      </c>
      <c r="B536" s="16" t="s">
        <v>304</v>
      </c>
      <c r="C536" s="19" t="s">
        <v>117</v>
      </c>
      <c r="D536" s="19" t="s">
        <v>21</v>
      </c>
      <c r="E536" s="16" t="s">
        <v>93</v>
      </c>
      <c r="F536" s="16" t="s">
        <v>17</v>
      </c>
      <c r="G536" s="16" t="s">
        <v>54</v>
      </c>
      <c r="H536" s="15" t="s">
        <v>69</v>
      </c>
      <c r="I536" s="16" t="s">
        <v>897</v>
      </c>
      <c r="J536" s="53">
        <v>3380.7</v>
      </c>
    </row>
    <row r="537" spans="1:10" x14ac:dyDescent="0.45">
      <c r="A537" s="96" t="s">
        <v>37</v>
      </c>
      <c r="B537" s="16" t="s">
        <v>304</v>
      </c>
      <c r="C537" s="19" t="s">
        <v>117</v>
      </c>
      <c r="D537" s="19" t="s">
        <v>21</v>
      </c>
      <c r="E537" s="16" t="s">
        <v>93</v>
      </c>
      <c r="F537" s="16" t="s">
        <v>17</v>
      </c>
      <c r="G537" s="16" t="s">
        <v>54</v>
      </c>
      <c r="H537" s="15" t="s">
        <v>69</v>
      </c>
      <c r="I537" s="16" t="s">
        <v>38</v>
      </c>
      <c r="J537" s="53">
        <v>442.45</v>
      </c>
    </row>
    <row r="538" spans="1:10" x14ac:dyDescent="0.45">
      <c r="A538" s="94" t="s">
        <v>354</v>
      </c>
      <c r="B538" s="16" t="s">
        <v>304</v>
      </c>
      <c r="C538" s="19" t="s">
        <v>117</v>
      </c>
      <c r="D538" s="19" t="s">
        <v>21</v>
      </c>
      <c r="E538" s="16" t="s">
        <v>93</v>
      </c>
      <c r="F538" s="16" t="s">
        <v>17</v>
      </c>
      <c r="G538" s="16" t="s">
        <v>54</v>
      </c>
      <c r="H538" s="15" t="s">
        <v>133</v>
      </c>
      <c r="I538" s="16" t="s">
        <v>19</v>
      </c>
      <c r="J538" s="53">
        <f>J539</f>
        <v>2179.1999999999998</v>
      </c>
    </row>
    <row r="539" spans="1:10" x14ac:dyDescent="0.45">
      <c r="A539" s="64" t="s">
        <v>35</v>
      </c>
      <c r="B539" s="16" t="s">
        <v>304</v>
      </c>
      <c r="C539" s="19" t="s">
        <v>117</v>
      </c>
      <c r="D539" s="19" t="s">
        <v>21</v>
      </c>
      <c r="E539" s="16" t="s">
        <v>93</v>
      </c>
      <c r="F539" s="16" t="s">
        <v>17</v>
      </c>
      <c r="G539" s="16" t="s">
        <v>54</v>
      </c>
      <c r="H539" s="15" t="s">
        <v>133</v>
      </c>
      <c r="I539" s="16" t="s">
        <v>36</v>
      </c>
      <c r="J539" s="53">
        <v>2179.1999999999998</v>
      </c>
    </row>
    <row r="540" spans="1:10" ht="36.5" x14ac:dyDescent="0.45">
      <c r="A540" s="74" t="s">
        <v>131</v>
      </c>
      <c r="B540" s="16" t="s">
        <v>304</v>
      </c>
      <c r="C540" s="19" t="s">
        <v>117</v>
      </c>
      <c r="D540" s="19" t="s">
        <v>21</v>
      </c>
      <c r="E540" s="16" t="s">
        <v>93</v>
      </c>
      <c r="F540" s="16" t="s">
        <v>17</v>
      </c>
      <c r="G540" s="16" t="s">
        <v>54</v>
      </c>
      <c r="H540" s="15" t="s">
        <v>132</v>
      </c>
      <c r="I540" s="16" t="s">
        <v>19</v>
      </c>
      <c r="J540" s="53">
        <f>J541</f>
        <v>973.65</v>
      </c>
    </row>
    <row r="541" spans="1:10" ht="54.5" x14ac:dyDescent="0.45">
      <c r="A541" s="64" t="s">
        <v>34</v>
      </c>
      <c r="B541" s="16" t="s">
        <v>304</v>
      </c>
      <c r="C541" s="19" t="s">
        <v>117</v>
      </c>
      <c r="D541" s="19" t="s">
        <v>21</v>
      </c>
      <c r="E541" s="16" t="s">
        <v>93</v>
      </c>
      <c r="F541" s="16" t="s">
        <v>17</v>
      </c>
      <c r="G541" s="16" t="s">
        <v>54</v>
      </c>
      <c r="H541" s="15" t="s">
        <v>132</v>
      </c>
      <c r="I541" s="16" t="s">
        <v>29</v>
      </c>
      <c r="J541" s="53">
        <v>973.65</v>
      </c>
    </row>
    <row r="542" spans="1:10" ht="38.4" customHeight="1" x14ac:dyDescent="0.45">
      <c r="A542" s="64" t="s">
        <v>526</v>
      </c>
      <c r="B542" s="16" t="s">
        <v>304</v>
      </c>
      <c r="C542" s="19" t="s">
        <v>117</v>
      </c>
      <c r="D542" s="19" t="s">
        <v>21</v>
      </c>
      <c r="E542" s="16" t="s">
        <v>93</v>
      </c>
      <c r="F542" s="16" t="s">
        <v>17</v>
      </c>
      <c r="G542" s="16" t="s">
        <v>54</v>
      </c>
      <c r="H542" s="15" t="s">
        <v>527</v>
      </c>
      <c r="I542" s="16" t="s">
        <v>19</v>
      </c>
      <c r="J542" s="53">
        <f>J543</f>
        <v>4933.84</v>
      </c>
    </row>
    <row r="543" spans="1:10" ht="24.65" customHeight="1" x14ac:dyDescent="0.45">
      <c r="A543" s="64" t="s">
        <v>35</v>
      </c>
      <c r="B543" s="16" t="s">
        <v>304</v>
      </c>
      <c r="C543" s="19" t="s">
        <v>117</v>
      </c>
      <c r="D543" s="19" t="s">
        <v>21</v>
      </c>
      <c r="E543" s="16" t="s">
        <v>93</v>
      </c>
      <c r="F543" s="16" t="s">
        <v>17</v>
      </c>
      <c r="G543" s="16" t="s">
        <v>54</v>
      </c>
      <c r="H543" s="15" t="s">
        <v>527</v>
      </c>
      <c r="I543" s="16" t="s">
        <v>36</v>
      </c>
      <c r="J543" s="53">
        <v>4933.84</v>
      </c>
    </row>
    <row r="544" spans="1:10" ht="36.65" customHeight="1" x14ac:dyDescent="0.45">
      <c r="A544" s="64" t="s">
        <v>530</v>
      </c>
      <c r="B544" s="16" t="s">
        <v>304</v>
      </c>
      <c r="C544" s="19" t="s">
        <v>117</v>
      </c>
      <c r="D544" s="19" t="s">
        <v>21</v>
      </c>
      <c r="E544" s="16" t="s">
        <v>93</v>
      </c>
      <c r="F544" s="16" t="s">
        <v>17</v>
      </c>
      <c r="G544" s="16" t="s">
        <v>67</v>
      </c>
      <c r="H544" s="15" t="s">
        <v>18</v>
      </c>
      <c r="I544" s="16" t="s">
        <v>19</v>
      </c>
      <c r="J544" s="53">
        <f>J545</f>
        <v>1069.3800000000001</v>
      </c>
    </row>
    <row r="545" spans="1:10" ht="33.65" customHeight="1" x14ac:dyDescent="0.45">
      <c r="A545" s="64" t="s">
        <v>528</v>
      </c>
      <c r="B545" s="16" t="s">
        <v>304</v>
      </c>
      <c r="C545" s="19" t="s">
        <v>117</v>
      </c>
      <c r="D545" s="19" t="s">
        <v>21</v>
      </c>
      <c r="E545" s="16" t="s">
        <v>93</v>
      </c>
      <c r="F545" s="16" t="s">
        <v>17</v>
      </c>
      <c r="G545" s="16" t="s">
        <v>67</v>
      </c>
      <c r="H545" s="15" t="s">
        <v>529</v>
      </c>
      <c r="I545" s="16" t="s">
        <v>19</v>
      </c>
      <c r="J545" s="53">
        <f>J546</f>
        <v>1069.3800000000001</v>
      </c>
    </row>
    <row r="546" spans="1:10" x14ac:dyDescent="0.45">
      <c r="A546" s="64" t="s">
        <v>35</v>
      </c>
      <c r="B546" s="16" t="s">
        <v>304</v>
      </c>
      <c r="C546" s="19" t="s">
        <v>117</v>
      </c>
      <c r="D546" s="19" t="s">
        <v>21</v>
      </c>
      <c r="E546" s="16" t="s">
        <v>93</v>
      </c>
      <c r="F546" s="16" t="s">
        <v>17</v>
      </c>
      <c r="G546" s="16" t="s">
        <v>67</v>
      </c>
      <c r="H546" s="15" t="s">
        <v>529</v>
      </c>
      <c r="I546" s="16" t="s">
        <v>36</v>
      </c>
      <c r="J546" s="53">
        <v>1069.3800000000001</v>
      </c>
    </row>
    <row r="547" spans="1:10" ht="54.5" x14ac:dyDescent="0.45">
      <c r="A547" s="64" t="s">
        <v>333</v>
      </c>
      <c r="B547" s="16" t="s">
        <v>304</v>
      </c>
      <c r="C547" s="19" t="s">
        <v>117</v>
      </c>
      <c r="D547" s="19" t="s">
        <v>21</v>
      </c>
      <c r="E547" s="16" t="s">
        <v>334</v>
      </c>
      <c r="F547" s="16" t="s">
        <v>17</v>
      </c>
      <c r="G547" s="16" t="s">
        <v>16</v>
      </c>
      <c r="H547" s="15" t="s">
        <v>18</v>
      </c>
      <c r="I547" s="16" t="s">
        <v>19</v>
      </c>
      <c r="J547" s="53">
        <f>J548</f>
        <v>24</v>
      </c>
    </row>
    <row r="548" spans="1:10" ht="36.5" x14ac:dyDescent="0.45">
      <c r="A548" s="64" t="s">
        <v>335</v>
      </c>
      <c r="B548" s="16" t="s">
        <v>304</v>
      </c>
      <c r="C548" s="19" t="s">
        <v>117</v>
      </c>
      <c r="D548" s="19" t="s">
        <v>21</v>
      </c>
      <c r="E548" s="16" t="s">
        <v>334</v>
      </c>
      <c r="F548" s="16" t="s">
        <v>17</v>
      </c>
      <c r="G548" s="16" t="s">
        <v>16</v>
      </c>
      <c r="H548" s="15" t="s">
        <v>337</v>
      </c>
      <c r="I548" s="16" t="s">
        <v>19</v>
      </c>
      <c r="J548" s="53">
        <f>J549</f>
        <v>24</v>
      </c>
    </row>
    <row r="549" spans="1:10" x14ac:dyDescent="0.45">
      <c r="A549" s="64" t="s">
        <v>35</v>
      </c>
      <c r="B549" s="16" t="s">
        <v>304</v>
      </c>
      <c r="C549" s="19" t="s">
        <v>117</v>
      </c>
      <c r="D549" s="19" t="s">
        <v>21</v>
      </c>
      <c r="E549" s="16" t="s">
        <v>334</v>
      </c>
      <c r="F549" s="16" t="s">
        <v>17</v>
      </c>
      <c r="G549" s="16" t="s">
        <v>16</v>
      </c>
      <c r="H549" s="15" t="s">
        <v>337</v>
      </c>
      <c r="I549" s="16" t="s">
        <v>36</v>
      </c>
      <c r="J549" s="53">
        <v>24</v>
      </c>
    </row>
    <row r="550" spans="1:10" x14ac:dyDescent="0.45">
      <c r="A550" s="41" t="s">
        <v>307</v>
      </c>
      <c r="B550" s="16" t="s">
        <v>304</v>
      </c>
      <c r="C550" s="15" t="s">
        <v>117</v>
      </c>
      <c r="D550" s="15" t="s">
        <v>54</v>
      </c>
      <c r="E550" s="19" t="s">
        <v>16</v>
      </c>
      <c r="F550" s="16" t="s">
        <v>17</v>
      </c>
      <c r="G550" s="16" t="s">
        <v>16</v>
      </c>
      <c r="H550" s="15" t="s">
        <v>18</v>
      </c>
      <c r="I550" s="16" t="s">
        <v>19</v>
      </c>
      <c r="J550" s="53">
        <f>J551</f>
        <v>1507.45</v>
      </c>
    </row>
    <row r="551" spans="1:10" x14ac:dyDescent="0.45">
      <c r="A551" s="91" t="s">
        <v>308</v>
      </c>
      <c r="B551" s="16" t="s">
        <v>304</v>
      </c>
      <c r="C551" s="15" t="s">
        <v>117</v>
      </c>
      <c r="D551" s="15" t="s">
        <v>54</v>
      </c>
      <c r="E551" s="19" t="s">
        <v>305</v>
      </c>
      <c r="F551" s="16" t="s">
        <v>17</v>
      </c>
      <c r="G551" s="16" t="s">
        <v>16</v>
      </c>
      <c r="H551" s="15" t="s">
        <v>18</v>
      </c>
      <c r="I551" s="16" t="s">
        <v>19</v>
      </c>
      <c r="J551" s="53">
        <f>J555+J552</f>
        <v>1507.45</v>
      </c>
    </row>
    <row r="552" spans="1:10" ht="36.5" x14ac:dyDescent="0.45">
      <c r="A552" s="64" t="s">
        <v>68</v>
      </c>
      <c r="B552" s="16" t="s">
        <v>304</v>
      </c>
      <c r="C552" s="15" t="s">
        <v>117</v>
      </c>
      <c r="D552" s="15" t="s">
        <v>54</v>
      </c>
      <c r="E552" s="19" t="s">
        <v>305</v>
      </c>
      <c r="F552" s="16" t="s">
        <v>17</v>
      </c>
      <c r="G552" s="16" t="s">
        <v>16</v>
      </c>
      <c r="H552" s="15" t="s">
        <v>28</v>
      </c>
      <c r="I552" s="16" t="s">
        <v>19</v>
      </c>
      <c r="J552" s="53">
        <f>J553+J554</f>
        <v>57.2</v>
      </c>
    </row>
    <row r="553" spans="1:10" ht="54.5" x14ac:dyDescent="0.45">
      <c r="A553" s="41" t="s">
        <v>34</v>
      </c>
      <c r="B553" s="16" t="s">
        <v>304</v>
      </c>
      <c r="C553" s="15" t="s">
        <v>117</v>
      </c>
      <c r="D553" s="15" t="s">
        <v>54</v>
      </c>
      <c r="E553" s="19" t="s">
        <v>305</v>
      </c>
      <c r="F553" s="16" t="s">
        <v>17</v>
      </c>
      <c r="G553" s="16" t="s">
        <v>16</v>
      </c>
      <c r="H553" s="15" t="s">
        <v>28</v>
      </c>
      <c r="I553" s="16" t="s">
        <v>29</v>
      </c>
      <c r="J553" s="53">
        <v>27.7</v>
      </c>
    </row>
    <row r="554" spans="1:10" x14ac:dyDescent="0.45">
      <c r="A554" s="64" t="s">
        <v>35</v>
      </c>
      <c r="B554" s="16" t="s">
        <v>304</v>
      </c>
      <c r="C554" s="15" t="s">
        <v>117</v>
      </c>
      <c r="D554" s="15" t="s">
        <v>54</v>
      </c>
      <c r="E554" s="19" t="s">
        <v>305</v>
      </c>
      <c r="F554" s="16" t="s">
        <v>17</v>
      </c>
      <c r="G554" s="16" t="s">
        <v>16</v>
      </c>
      <c r="H554" s="15" t="s">
        <v>28</v>
      </c>
      <c r="I554" s="16" t="s">
        <v>36</v>
      </c>
      <c r="J554" s="53">
        <v>29.5</v>
      </c>
    </row>
    <row r="555" spans="1:10" ht="54.5" x14ac:dyDescent="0.45">
      <c r="A555" s="64" t="s">
        <v>34</v>
      </c>
      <c r="B555" s="16" t="s">
        <v>304</v>
      </c>
      <c r="C555" s="15" t="s">
        <v>117</v>
      </c>
      <c r="D555" s="15" t="s">
        <v>54</v>
      </c>
      <c r="E555" s="19" t="s">
        <v>305</v>
      </c>
      <c r="F555" s="16" t="s">
        <v>17</v>
      </c>
      <c r="G555" s="16" t="s">
        <v>16</v>
      </c>
      <c r="H555" s="15" t="s">
        <v>30</v>
      </c>
      <c r="I555" s="16" t="s">
        <v>19</v>
      </c>
      <c r="J555" s="53">
        <f t="shared" ref="J555" si="18">J556</f>
        <v>1450.25</v>
      </c>
    </row>
    <row r="556" spans="1:10" ht="54.5" x14ac:dyDescent="0.45">
      <c r="A556" s="41" t="s">
        <v>34</v>
      </c>
      <c r="B556" s="16" t="s">
        <v>304</v>
      </c>
      <c r="C556" s="15" t="s">
        <v>117</v>
      </c>
      <c r="D556" s="15" t="s">
        <v>54</v>
      </c>
      <c r="E556" s="19" t="s">
        <v>305</v>
      </c>
      <c r="F556" s="16" t="s">
        <v>17</v>
      </c>
      <c r="G556" s="16" t="s">
        <v>16</v>
      </c>
      <c r="H556" s="15" t="s">
        <v>30</v>
      </c>
      <c r="I556" s="16" t="s">
        <v>29</v>
      </c>
      <c r="J556" s="53">
        <v>1450.25</v>
      </c>
    </row>
    <row r="557" spans="1:10" ht="53.5" x14ac:dyDescent="0.45">
      <c r="A557" s="66" t="s">
        <v>251</v>
      </c>
      <c r="B557" s="13" t="s">
        <v>205</v>
      </c>
      <c r="C557" s="12" t="s">
        <v>16</v>
      </c>
      <c r="D557" s="12" t="s">
        <v>16</v>
      </c>
      <c r="E557" s="13" t="s">
        <v>16</v>
      </c>
      <c r="F557" s="13" t="s">
        <v>17</v>
      </c>
      <c r="G557" s="13" t="s">
        <v>16</v>
      </c>
      <c r="H557" s="12" t="s">
        <v>18</v>
      </c>
      <c r="I557" s="13" t="s">
        <v>19</v>
      </c>
      <c r="J557" s="52">
        <f>J558</f>
        <v>561031.99</v>
      </c>
    </row>
    <row r="558" spans="1:10" x14ac:dyDescent="0.45">
      <c r="A558" s="60" t="s">
        <v>114</v>
      </c>
      <c r="B558" s="21">
        <v>609</v>
      </c>
      <c r="C558" s="12" t="s">
        <v>93</v>
      </c>
      <c r="D558" s="12" t="s">
        <v>16</v>
      </c>
      <c r="E558" s="13" t="s">
        <v>16</v>
      </c>
      <c r="F558" s="13" t="s">
        <v>17</v>
      </c>
      <c r="G558" s="13" t="s">
        <v>16</v>
      </c>
      <c r="H558" s="12" t="s">
        <v>18</v>
      </c>
      <c r="I558" s="13" t="s">
        <v>19</v>
      </c>
      <c r="J558" s="52">
        <f>J559+J611+J633</f>
        <v>561031.99</v>
      </c>
    </row>
    <row r="559" spans="1:10" x14ac:dyDescent="0.45">
      <c r="A559" s="60" t="s">
        <v>116</v>
      </c>
      <c r="B559" s="21">
        <v>609</v>
      </c>
      <c r="C559" s="21">
        <v>10</v>
      </c>
      <c r="D559" s="18" t="s">
        <v>24</v>
      </c>
      <c r="E559" s="13" t="s">
        <v>16</v>
      </c>
      <c r="F559" s="13" t="s">
        <v>17</v>
      </c>
      <c r="G559" s="13" t="s">
        <v>16</v>
      </c>
      <c r="H559" s="12" t="s">
        <v>18</v>
      </c>
      <c r="I559" s="13" t="s">
        <v>19</v>
      </c>
      <c r="J559" s="52">
        <f>J560</f>
        <v>226353.83000000002</v>
      </c>
    </row>
    <row r="560" spans="1:10" ht="54.5" x14ac:dyDescent="0.45">
      <c r="A560" s="64" t="s">
        <v>235</v>
      </c>
      <c r="B560" s="17">
        <v>609</v>
      </c>
      <c r="C560" s="16">
        <v>10</v>
      </c>
      <c r="D560" s="16" t="s">
        <v>24</v>
      </c>
      <c r="E560" s="16" t="s">
        <v>100</v>
      </c>
      <c r="F560" s="15" t="s">
        <v>17</v>
      </c>
      <c r="G560" s="16" t="s">
        <v>16</v>
      </c>
      <c r="H560" s="15" t="s">
        <v>18</v>
      </c>
      <c r="I560" s="16" t="s">
        <v>19</v>
      </c>
      <c r="J560" s="53">
        <f>J561+J602+J606</f>
        <v>226353.83000000002</v>
      </c>
    </row>
    <row r="561" spans="1:10" ht="55" x14ac:dyDescent="0.45">
      <c r="A561" s="64" t="s">
        <v>190</v>
      </c>
      <c r="B561" s="17">
        <v>609</v>
      </c>
      <c r="C561" s="16">
        <v>10</v>
      </c>
      <c r="D561" s="16" t="s">
        <v>24</v>
      </c>
      <c r="E561" s="16" t="s">
        <v>100</v>
      </c>
      <c r="F561" s="16" t="s">
        <v>17</v>
      </c>
      <c r="G561" s="16" t="s">
        <v>21</v>
      </c>
      <c r="H561" s="15" t="s">
        <v>18</v>
      </c>
      <c r="I561" s="16" t="s">
        <v>19</v>
      </c>
      <c r="J561" s="53">
        <f>J562+J565+J568+J590+J593+J597+J595+J600</f>
        <v>207427.1</v>
      </c>
    </row>
    <row r="562" spans="1:10" x14ac:dyDescent="0.45">
      <c r="A562" s="64" t="s">
        <v>151</v>
      </c>
      <c r="B562" s="17">
        <v>609</v>
      </c>
      <c r="C562" s="16">
        <v>10</v>
      </c>
      <c r="D562" s="16" t="s">
        <v>24</v>
      </c>
      <c r="E562" s="16" t="s">
        <v>100</v>
      </c>
      <c r="F562" s="16" t="s">
        <v>17</v>
      </c>
      <c r="G562" s="16" t="s">
        <v>21</v>
      </c>
      <c r="H562" s="15" t="s">
        <v>118</v>
      </c>
      <c r="I562" s="16" t="s">
        <v>19</v>
      </c>
      <c r="J562" s="53">
        <f>J563+J564</f>
        <v>54847.13</v>
      </c>
    </row>
    <row r="563" spans="1:10" x14ac:dyDescent="0.45">
      <c r="A563" s="64" t="s">
        <v>35</v>
      </c>
      <c r="B563" s="17">
        <v>609</v>
      </c>
      <c r="C563" s="16">
        <v>10</v>
      </c>
      <c r="D563" s="16" t="s">
        <v>24</v>
      </c>
      <c r="E563" s="16" t="s">
        <v>100</v>
      </c>
      <c r="F563" s="16" t="s">
        <v>17</v>
      </c>
      <c r="G563" s="16" t="s">
        <v>21</v>
      </c>
      <c r="H563" s="15" t="s">
        <v>118</v>
      </c>
      <c r="I563" s="16" t="s">
        <v>36</v>
      </c>
      <c r="J563" s="53">
        <v>240.1</v>
      </c>
    </row>
    <row r="564" spans="1:10" x14ac:dyDescent="0.45">
      <c r="A564" s="64" t="s">
        <v>42</v>
      </c>
      <c r="B564" s="17">
        <v>609</v>
      </c>
      <c r="C564" s="16">
        <v>10</v>
      </c>
      <c r="D564" s="16" t="s">
        <v>24</v>
      </c>
      <c r="E564" s="16" t="s">
        <v>100</v>
      </c>
      <c r="F564" s="16" t="s">
        <v>17</v>
      </c>
      <c r="G564" s="16" t="s">
        <v>21</v>
      </c>
      <c r="H564" s="15" t="s">
        <v>118</v>
      </c>
      <c r="I564" s="16" t="s">
        <v>94</v>
      </c>
      <c r="J564" s="53">
        <v>54607.03</v>
      </c>
    </row>
    <row r="565" spans="1:10" ht="36" x14ac:dyDescent="0.45">
      <c r="A565" s="95" t="s">
        <v>377</v>
      </c>
      <c r="B565" s="17">
        <v>609</v>
      </c>
      <c r="C565" s="16">
        <v>10</v>
      </c>
      <c r="D565" s="16" t="s">
        <v>24</v>
      </c>
      <c r="E565" s="16" t="s">
        <v>100</v>
      </c>
      <c r="F565" s="16" t="s">
        <v>17</v>
      </c>
      <c r="G565" s="16" t="s">
        <v>21</v>
      </c>
      <c r="H565" s="15" t="s">
        <v>200</v>
      </c>
      <c r="I565" s="16" t="s">
        <v>19</v>
      </c>
      <c r="J565" s="53">
        <f>J566+J567</f>
        <v>456.74</v>
      </c>
    </row>
    <row r="566" spans="1:10" x14ac:dyDescent="0.45">
      <c r="A566" s="64" t="s">
        <v>35</v>
      </c>
      <c r="B566" s="17">
        <v>609</v>
      </c>
      <c r="C566" s="16">
        <v>10</v>
      </c>
      <c r="D566" s="16" t="s">
        <v>24</v>
      </c>
      <c r="E566" s="16" t="s">
        <v>100</v>
      </c>
      <c r="F566" s="16" t="s">
        <v>17</v>
      </c>
      <c r="G566" s="16" t="s">
        <v>21</v>
      </c>
      <c r="H566" s="15" t="s">
        <v>200</v>
      </c>
      <c r="I566" s="16" t="s">
        <v>36</v>
      </c>
      <c r="J566" s="53">
        <v>6.86</v>
      </c>
    </row>
    <row r="567" spans="1:10" x14ac:dyDescent="0.45">
      <c r="A567" s="64" t="s">
        <v>42</v>
      </c>
      <c r="B567" s="17">
        <v>609</v>
      </c>
      <c r="C567" s="16">
        <v>10</v>
      </c>
      <c r="D567" s="16" t="s">
        <v>24</v>
      </c>
      <c r="E567" s="16" t="s">
        <v>100</v>
      </c>
      <c r="F567" s="16" t="s">
        <v>17</v>
      </c>
      <c r="G567" s="16" t="s">
        <v>21</v>
      </c>
      <c r="H567" s="15" t="s">
        <v>200</v>
      </c>
      <c r="I567" s="16" t="s">
        <v>94</v>
      </c>
      <c r="J567" s="53">
        <v>449.88</v>
      </c>
    </row>
    <row r="568" spans="1:10" x14ac:dyDescent="0.45">
      <c r="A568" s="66" t="s">
        <v>311</v>
      </c>
      <c r="B568" s="21">
        <v>609</v>
      </c>
      <c r="C568" s="13">
        <v>10</v>
      </c>
      <c r="D568" s="13" t="s">
        <v>24</v>
      </c>
      <c r="E568" s="13" t="s">
        <v>100</v>
      </c>
      <c r="F568" s="13" t="s">
        <v>17</v>
      </c>
      <c r="G568" s="13" t="s">
        <v>21</v>
      </c>
      <c r="H568" s="12" t="s">
        <v>310</v>
      </c>
      <c r="I568" s="13" t="s">
        <v>19</v>
      </c>
      <c r="J568" s="52">
        <f>J569+J572+J575+J578+J581+J584+J587</f>
        <v>127471</v>
      </c>
    </row>
    <row r="569" spans="1:10" x14ac:dyDescent="0.45">
      <c r="A569" s="83" t="s">
        <v>161</v>
      </c>
      <c r="B569" s="17">
        <v>609</v>
      </c>
      <c r="C569" s="16">
        <v>10</v>
      </c>
      <c r="D569" s="16" t="s">
        <v>24</v>
      </c>
      <c r="E569" s="16" t="s">
        <v>100</v>
      </c>
      <c r="F569" s="16" t="s">
        <v>17</v>
      </c>
      <c r="G569" s="16" t="s">
        <v>21</v>
      </c>
      <c r="H569" s="15" t="s">
        <v>162</v>
      </c>
      <c r="I569" s="16" t="s">
        <v>19</v>
      </c>
      <c r="J569" s="53">
        <f>J570+J571</f>
        <v>44800</v>
      </c>
    </row>
    <row r="570" spans="1:10" x14ac:dyDescent="0.45">
      <c r="A570" s="64" t="s">
        <v>35</v>
      </c>
      <c r="B570" s="17">
        <v>609</v>
      </c>
      <c r="C570" s="16">
        <v>10</v>
      </c>
      <c r="D570" s="16" t="s">
        <v>24</v>
      </c>
      <c r="E570" s="16" t="s">
        <v>100</v>
      </c>
      <c r="F570" s="16" t="s">
        <v>17</v>
      </c>
      <c r="G570" s="16" t="s">
        <v>21</v>
      </c>
      <c r="H570" s="15" t="s">
        <v>162</v>
      </c>
      <c r="I570" s="16" t="s">
        <v>36</v>
      </c>
      <c r="J570" s="53">
        <v>660</v>
      </c>
    </row>
    <row r="571" spans="1:10" x14ac:dyDescent="0.45">
      <c r="A571" s="64" t="s">
        <v>42</v>
      </c>
      <c r="B571" s="17">
        <v>609</v>
      </c>
      <c r="C571" s="16">
        <v>10</v>
      </c>
      <c r="D571" s="16" t="s">
        <v>24</v>
      </c>
      <c r="E571" s="16" t="s">
        <v>100</v>
      </c>
      <c r="F571" s="16" t="s">
        <v>17</v>
      </c>
      <c r="G571" s="16" t="s">
        <v>21</v>
      </c>
      <c r="H571" s="15" t="s">
        <v>162</v>
      </c>
      <c r="I571" s="16" t="s">
        <v>94</v>
      </c>
      <c r="J571" s="53">
        <v>44140</v>
      </c>
    </row>
    <row r="572" spans="1:10" ht="36" x14ac:dyDescent="0.45">
      <c r="A572" s="83" t="s">
        <v>163</v>
      </c>
      <c r="B572" s="17">
        <v>609</v>
      </c>
      <c r="C572" s="16">
        <v>10</v>
      </c>
      <c r="D572" s="16" t="s">
        <v>24</v>
      </c>
      <c r="E572" s="16" t="s">
        <v>100</v>
      </c>
      <c r="F572" s="16" t="s">
        <v>17</v>
      </c>
      <c r="G572" s="16" t="s">
        <v>21</v>
      </c>
      <c r="H572" s="15" t="s">
        <v>164</v>
      </c>
      <c r="I572" s="16" t="s">
        <v>19</v>
      </c>
      <c r="J572" s="53">
        <f>J573+J574</f>
        <v>48000</v>
      </c>
    </row>
    <row r="573" spans="1:10" x14ac:dyDescent="0.45">
      <c r="A573" s="64" t="s">
        <v>35</v>
      </c>
      <c r="B573" s="17">
        <v>609</v>
      </c>
      <c r="C573" s="16">
        <v>10</v>
      </c>
      <c r="D573" s="16" t="s">
        <v>24</v>
      </c>
      <c r="E573" s="16" t="s">
        <v>100</v>
      </c>
      <c r="F573" s="16" t="s">
        <v>17</v>
      </c>
      <c r="G573" s="16" t="s">
        <v>21</v>
      </c>
      <c r="H573" s="15" t="s">
        <v>164</v>
      </c>
      <c r="I573" s="16" t="s">
        <v>36</v>
      </c>
      <c r="J573" s="53">
        <v>709</v>
      </c>
    </row>
    <row r="574" spans="1:10" x14ac:dyDescent="0.45">
      <c r="A574" s="64" t="s">
        <v>42</v>
      </c>
      <c r="B574" s="17">
        <v>609</v>
      </c>
      <c r="C574" s="16">
        <v>10</v>
      </c>
      <c r="D574" s="16" t="s">
        <v>24</v>
      </c>
      <c r="E574" s="16" t="s">
        <v>100</v>
      </c>
      <c r="F574" s="16" t="s">
        <v>17</v>
      </c>
      <c r="G574" s="16" t="s">
        <v>21</v>
      </c>
      <c r="H574" s="15" t="s">
        <v>164</v>
      </c>
      <c r="I574" s="16" t="s">
        <v>94</v>
      </c>
      <c r="J574" s="53">
        <v>47291</v>
      </c>
    </row>
    <row r="575" spans="1:10" ht="36" x14ac:dyDescent="0.45">
      <c r="A575" s="83" t="s">
        <v>165</v>
      </c>
      <c r="B575" s="17">
        <v>609</v>
      </c>
      <c r="C575" s="16">
        <v>10</v>
      </c>
      <c r="D575" s="16" t="s">
        <v>24</v>
      </c>
      <c r="E575" s="16" t="s">
        <v>100</v>
      </c>
      <c r="F575" s="16" t="s">
        <v>17</v>
      </c>
      <c r="G575" s="16" t="s">
        <v>21</v>
      </c>
      <c r="H575" s="15" t="s">
        <v>166</v>
      </c>
      <c r="I575" s="16" t="s">
        <v>19</v>
      </c>
      <c r="J575" s="53">
        <f>J576+J577</f>
        <v>2000</v>
      </c>
    </row>
    <row r="576" spans="1:10" x14ac:dyDescent="0.45">
      <c r="A576" s="64" t="s">
        <v>35</v>
      </c>
      <c r="B576" s="17">
        <v>609</v>
      </c>
      <c r="C576" s="16">
        <v>10</v>
      </c>
      <c r="D576" s="16" t="s">
        <v>24</v>
      </c>
      <c r="E576" s="16" t="s">
        <v>100</v>
      </c>
      <c r="F576" s="16" t="s">
        <v>17</v>
      </c>
      <c r="G576" s="16" t="s">
        <v>21</v>
      </c>
      <c r="H576" s="15" t="s">
        <v>166</v>
      </c>
      <c r="I576" s="16" t="s">
        <v>36</v>
      </c>
      <c r="J576" s="53">
        <v>29.5</v>
      </c>
    </row>
    <row r="577" spans="1:10" x14ac:dyDescent="0.45">
      <c r="A577" s="64" t="s">
        <v>42</v>
      </c>
      <c r="B577" s="17">
        <v>609</v>
      </c>
      <c r="C577" s="16">
        <v>10</v>
      </c>
      <c r="D577" s="16" t="s">
        <v>24</v>
      </c>
      <c r="E577" s="16" t="s">
        <v>100</v>
      </c>
      <c r="F577" s="16" t="s">
        <v>17</v>
      </c>
      <c r="G577" s="16" t="s">
        <v>21</v>
      </c>
      <c r="H577" s="15" t="s">
        <v>166</v>
      </c>
      <c r="I577" s="16" t="s">
        <v>94</v>
      </c>
      <c r="J577" s="53">
        <v>1970.5</v>
      </c>
    </row>
    <row r="578" spans="1:10" ht="36" x14ac:dyDescent="0.45">
      <c r="A578" s="83" t="s">
        <v>167</v>
      </c>
      <c r="B578" s="17">
        <v>609</v>
      </c>
      <c r="C578" s="16">
        <v>10</v>
      </c>
      <c r="D578" s="16" t="s">
        <v>24</v>
      </c>
      <c r="E578" s="16" t="s">
        <v>100</v>
      </c>
      <c r="F578" s="16" t="s">
        <v>17</v>
      </c>
      <c r="G578" s="16" t="s">
        <v>21</v>
      </c>
      <c r="H578" s="15" t="s">
        <v>168</v>
      </c>
      <c r="I578" s="16" t="s">
        <v>19</v>
      </c>
      <c r="J578" s="53">
        <f>J579+J580</f>
        <v>100</v>
      </c>
    </row>
    <row r="579" spans="1:10" x14ac:dyDescent="0.45">
      <c r="A579" s="64" t="s">
        <v>35</v>
      </c>
      <c r="B579" s="17">
        <v>609</v>
      </c>
      <c r="C579" s="16">
        <v>10</v>
      </c>
      <c r="D579" s="16" t="s">
        <v>24</v>
      </c>
      <c r="E579" s="16" t="s">
        <v>100</v>
      </c>
      <c r="F579" s="16" t="s">
        <v>17</v>
      </c>
      <c r="G579" s="16" t="s">
        <v>21</v>
      </c>
      <c r="H579" s="15" t="s">
        <v>168</v>
      </c>
      <c r="I579" s="16" t="s">
        <v>36</v>
      </c>
      <c r="J579" s="53">
        <v>1.47</v>
      </c>
    </row>
    <row r="580" spans="1:10" x14ac:dyDescent="0.45">
      <c r="A580" s="64" t="s">
        <v>42</v>
      </c>
      <c r="B580" s="17">
        <v>609</v>
      </c>
      <c r="C580" s="16">
        <v>10</v>
      </c>
      <c r="D580" s="16" t="s">
        <v>24</v>
      </c>
      <c r="E580" s="16" t="s">
        <v>100</v>
      </c>
      <c r="F580" s="16" t="s">
        <v>17</v>
      </c>
      <c r="G580" s="16" t="s">
        <v>21</v>
      </c>
      <c r="H580" s="15" t="s">
        <v>168</v>
      </c>
      <c r="I580" s="16" t="s">
        <v>94</v>
      </c>
      <c r="J580" s="53">
        <v>98.53</v>
      </c>
    </row>
    <row r="581" spans="1:10" x14ac:dyDescent="0.45">
      <c r="A581" s="83" t="s">
        <v>169</v>
      </c>
      <c r="B581" s="17">
        <v>609</v>
      </c>
      <c r="C581" s="16" t="s">
        <v>93</v>
      </c>
      <c r="D581" s="16" t="s">
        <v>24</v>
      </c>
      <c r="E581" s="16" t="s">
        <v>100</v>
      </c>
      <c r="F581" s="16" t="s">
        <v>17</v>
      </c>
      <c r="G581" s="16" t="s">
        <v>21</v>
      </c>
      <c r="H581" s="15" t="s">
        <v>170</v>
      </c>
      <c r="I581" s="16" t="s">
        <v>19</v>
      </c>
      <c r="J581" s="53">
        <f>J582+J583</f>
        <v>311</v>
      </c>
    </row>
    <row r="582" spans="1:10" x14ac:dyDescent="0.45">
      <c r="A582" s="64" t="s">
        <v>35</v>
      </c>
      <c r="B582" s="17">
        <v>609</v>
      </c>
      <c r="C582" s="16">
        <v>10</v>
      </c>
      <c r="D582" s="16" t="s">
        <v>24</v>
      </c>
      <c r="E582" s="16" t="s">
        <v>100</v>
      </c>
      <c r="F582" s="16" t="s">
        <v>17</v>
      </c>
      <c r="G582" s="16" t="s">
        <v>21</v>
      </c>
      <c r="H582" s="15" t="s">
        <v>170</v>
      </c>
      <c r="I582" s="16" t="s">
        <v>36</v>
      </c>
      <c r="J582" s="53">
        <v>4.5999999999999996</v>
      </c>
    </row>
    <row r="583" spans="1:10" x14ac:dyDescent="0.45">
      <c r="A583" s="64" t="s">
        <v>42</v>
      </c>
      <c r="B583" s="17">
        <v>609</v>
      </c>
      <c r="C583" s="16">
        <v>10</v>
      </c>
      <c r="D583" s="16" t="s">
        <v>24</v>
      </c>
      <c r="E583" s="16" t="s">
        <v>100</v>
      </c>
      <c r="F583" s="16" t="s">
        <v>17</v>
      </c>
      <c r="G583" s="16" t="s">
        <v>21</v>
      </c>
      <c r="H583" s="15" t="s">
        <v>170</v>
      </c>
      <c r="I583" s="16" t="s">
        <v>94</v>
      </c>
      <c r="J583" s="53">
        <v>306.39999999999998</v>
      </c>
    </row>
    <row r="584" spans="1:10" ht="36" x14ac:dyDescent="0.45">
      <c r="A584" s="83" t="s">
        <v>171</v>
      </c>
      <c r="B584" s="17">
        <v>609</v>
      </c>
      <c r="C584" s="16" t="s">
        <v>93</v>
      </c>
      <c r="D584" s="16" t="s">
        <v>24</v>
      </c>
      <c r="E584" s="16" t="s">
        <v>100</v>
      </c>
      <c r="F584" s="16" t="s">
        <v>17</v>
      </c>
      <c r="G584" s="16" t="s">
        <v>21</v>
      </c>
      <c r="H584" s="15" t="s">
        <v>172</v>
      </c>
      <c r="I584" s="16" t="s">
        <v>19</v>
      </c>
      <c r="J584" s="53">
        <f>J585+J586</f>
        <v>32000</v>
      </c>
    </row>
    <row r="585" spans="1:10" x14ac:dyDescent="0.45">
      <c r="A585" s="64" t="s">
        <v>35</v>
      </c>
      <c r="B585" s="17">
        <v>609</v>
      </c>
      <c r="C585" s="16">
        <v>10</v>
      </c>
      <c r="D585" s="16" t="s">
        <v>24</v>
      </c>
      <c r="E585" s="16" t="s">
        <v>100</v>
      </c>
      <c r="F585" s="16" t="s">
        <v>17</v>
      </c>
      <c r="G585" s="16" t="s">
        <v>21</v>
      </c>
      <c r="H585" s="15" t="s">
        <v>172</v>
      </c>
      <c r="I585" s="16" t="s">
        <v>36</v>
      </c>
      <c r="J585" s="53">
        <v>426</v>
      </c>
    </row>
    <row r="586" spans="1:10" x14ac:dyDescent="0.45">
      <c r="A586" s="64" t="s">
        <v>42</v>
      </c>
      <c r="B586" s="17">
        <v>609</v>
      </c>
      <c r="C586" s="16">
        <v>10</v>
      </c>
      <c r="D586" s="16" t="s">
        <v>24</v>
      </c>
      <c r="E586" s="16" t="s">
        <v>100</v>
      </c>
      <c r="F586" s="16" t="s">
        <v>17</v>
      </c>
      <c r="G586" s="16" t="s">
        <v>21</v>
      </c>
      <c r="H586" s="15" t="s">
        <v>172</v>
      </c>
      <c r="I586" s="16" t="s">
        <v>94</v>
      </c>
      <c r="J586" s="53">
        <v>31574</v>
      </c>
    </row>
    <row r="587" spans="1:10" ht="72" x14ac:dyDescent="0.45">
      <c r="A587" s="83" t="s">
        <v>379</v>
      </c>
      <c r="B587" s="17">
        <v>609</v>
      </c>
      <c r="C587" s="16">
        <v>10</v>
      </c>
      <c r="D587" s="16" t="s">
        <v>24</v>
      </c>
      <c r="E587" s="16" t="s">
        <v>100</v>
      </c>
      <c r="F587" s="16" t="s">
        <v>17</v>
      </c>
      <c r="G587" s="16" t="s">
        <v>21</v>
      </c>
      <c r="H587" s="15" t="s">
        <v>378</v>
      </c>
      <c r="I587" s="16" t="s">
        <v>19</v>
      </c>
      <c r="J587" s="53">
        <f>J588+J589</f>
        <v>260</v>
      </c>
    </row>
    <row r="588" spans="1:10" x14ac:dyDescent="0.45">
      <c r="A588" s="64" t="s">
        <v>35</v>
      </c>
      <c r="B588" s="17">
        <v>609</v>
      </c>
      <c r="C588" s="16">
        <v>10</v>
      </c>
      <c r="D588" s="16" t="s">
        <v>24</v>
      </c>
      <c r="E588" s="16" t="s">
        <v>100</v>
      </c>
      <c r="F588" s="16" t="s">
        <v>17</v>
      </c>
      <c r="G588" s="16" t="s">
        <v>21</v>
      </c>
      <c r="H588" s="15" t="s">
        <v>378</v>
      </c>
      <c r="I588" s="16" t="s">
        <v>36</v>
      </c>
      <c r="J588" s="53">
        <v>2.6</v>
      </c>
    </row>
    <row r="589" spans="1:10" x14ac:dyDescent="0.45">
      <c r="A589" s="64" t="s">
        <v>42</v>
      </c>
      <c r="B589" s="17">
        <v>609</v>
      </c>
      <c r="C589" s="16">
        <v>10</v>
      </c>
      <c r="D589" s="16" t="s">
        <v>24</v>
      </c>
      <c r="E589" s="16" t="s">
        <v>100</v>
      </c>
      <c r="F589" s="16" t="s">
        <v>17</v>
      </c>
      <c r="G589" s="16" t="s">
        <v>21</v>
      </c>
      <c r="H589" s="15" t="s">
        <v>378</v>
      </c>
      <c r="I589" s="16" t="s">
        <v>94</v>
      </c>
      <c r="J589" s="53">
        <v>257.39999999999998</v>
      </c>
    </row>
    <row r="590" spans="1:10" ht="36.5" x14ac:dyDescent="0.45">
      <c r="A590" s="57" t="s">
        <v>191</v>
      </c>
      <c r="B590" s="17">
        <v>609</v>
      </c>
      <c r="C590" s="16">
        <v>10</v>
      </c>
      <c r="D590" s="16" t="s">
        <v>24</v>
      </c>
      <c r="E590" s="16" t="s">
        <v>100</v>
      </c>
      <c r="F590" s="16" t="s">
        <v>17</v>
      </c>
      <c r="G590" s="16" t="s">
        <v>21</v>
      </c>
      <c r="H590" s="15" t="s">
        <v>119</v>
      </c>
      <c r="I590" s="16" t="s">
        <v>19</v>
      </c>
      <c r="J590" s="53">
        <f>J591+J592</f>
        <v>4430.38</v>
      </c>
    </row>
    <row r="591" spans="1:10" x14ac:dyDescent="0.45">
      <c r="A591" s="64" t="s">
        <v>35</v>
      </c>
      <c r="B591" s="17">
        <v>609</v>
      </c>
      <c r="C591" s="16">
        <v>10</v>
      </c>
      <c r="D591" s="16" t="s">
        <v>24</v>
      </c>
      <c r="E591" s="16" t="s">
        <v>100</v>
      </c>
      <c r="F591" s="16" t="s">
        <v>17</v>
      </c>
      <c r="G591" s="16" t="s">
        <v>21</v>
      </c>
      <c r="H591" s="15" t="s">
        <v>119</v>
      </c>
      <c r="I591" s="16" t="s">
        <v>36</v>
      </c>
      <c r="J591" s="53">
        <v>21.47</v>
      </c>
    </row>
    <row r="592" spans="1:10" x14ac:dyDescent="0.45">
      <c r="A592" s="64" t="s">
        <v>42</v>
      </c>
      <c r="B592" s="17">
        <v>609</v>
      </c>
      <c r="C592" s="16">
        <v>10</v>
      </c>
      <c r="D592" s="16" t="s">
        <v>24</v>
      </c>
      <c r="E592" s="16" t="s">
        <v>100</v>
      </c>
      <c r="F592" s="16" t="s">
        <v>17</v>
      </c>
      <c r="G592" s="16" t="s">
        <v>21</v>
      </c>
      <c r="H592" s="15" t="s">
        <v>119</v>
      </c>
      <c r="I592" s="16" t="s">
        <v>94</v>
      </c>
      <c r="J592" s="53">
        <v>4408.91</v>
      </c>
    </row>
    <row r="593" spans="1:10" ht="36.5" x14ac:dyDescent="0.45">
      <c r="A593" s="64" t="s">
        <v>377</v>
      </c>
      <c r="B593" s="17">
        <v>609</v>
      </c>
      <c r="C593" s="16">
        <v>10</v>
      </c>
      <c r="D593" s="16" t="s">
        <v>24</v>
      </c>
      <c r="E593" s="16" t="s">
        <v>100</v>
      </c>
      <c r="F593" s="16" t="s">
        <v>17</v>
      </c>
      <c r="G593" s="16" t="s">
        <v>21</v>
      </c>
      <c r="H593" s="15" t="s">
        <v>196</v>
      </c>
      <c r="I593" s="16" t="s">
        <v>19</v>
      </c>
      <c r="J593" s="53">
        <f>J594</f>
        <v>236.7</v>
      </c>
    </row>
    <row r="594" spans="1:10" x14ac:dyDescent="0.45">
      <c r="A594" s="64" t="s">
        <v>42</v>
      </c>
      <c r="B594" s="17">
        <v>609</v>
      </c>
      <c r="C594" s="16">
        <v>10</v>
      </c>
      <c r="D594" s="16" t="s">
        <v>24</v>
      </c>
      <c r="E594" s="16" t="s">
        <v>100</v>
      </c>
      <c r="F594" s="16" t="s">
        <v>17</v>
      </c>
      <c r="G594" s="16" t="s">
        <v>21</v>
      </c>
      <c r="H594" s="15" t="s">
        <v>196</v>
      </c>
      <c r="I594" s="16" t="s">
        <v>94</v>
      </c>
      <c r="J594" s="53">
        <v>236.7</v>
      </c>
    </row>
    <row r="595" spans="1:10" x14ac:dyDescent="0.45">
      <c r="A595" s="57" t="s">
        <v>406</v>
      </c>
      <c r="B595" s="17">
        <v>609</v>
      </c>
      <c r="C595" s="16">
        <v>10</v>
      </c>
      <c r="D595" s="16" t="s">
        <v>24</v>
      </c>
      <c r="E595" s="16" t="s">
        <v>100</v>
      </c>
      <c r="F595" s="16" t="s">
        <v>17</v>
      </c>
      <c r="G595" s="16" t="s">
        <v>21</v>
      </c>
      <c r="H595" s="15" t="s">
        <v>405</v>
      </c>
      <c r="I595" s="16" t="s">
        <v>19</v>
      </c>
      <c r="J595" s="53">
        <f>J596</f>
        <v>482.53</v>
      </c>
    </row>
    <row r="596" spans="1:10" x14ac:dyDescent="0.45">
      <c r="A596" s="64" t="s">
        <v>42</v>
      </c>
      <c r="B596" s="17">
        <v>609</v>
      </c>
      <c r="C596" s="16">
        <v>10</v>
      </c>
      <c r="D596" s="16" t="s">
        <v>24</v>
      </c>
      <c r="E596" s="16" t="s">
        <v>100</v>
      </c>
      <c r="F596" s="16" t="s">
        <v>17</v>
      </c>
      <c r="G596" s="16" t="s">
        <v>21</v>
      </c>
      <c r="H596" s="15" t="s">
        <v>405</v>
      </c>
      <c r="I596" s="16" t="s">
        <v>94</v>
      </c>
      <c r="J596" s="53">
        <v>482.53</v>
      </c>
    </row>
    <row r="597" spans="1:10" ht="54" x14ac:dyDescent="0.45">
      <c r="A597" s="95" t="s">
        <v>368</v>
      </c>
      <c r="B597" s="17">
        <v>609</v>
      </c>
      <c r="C597" s="16">
        <v>10</v>
      </c>
      <c r="D597" s="16" t="s">
        <v>24</v>
      </c>
      <c r="E597" s="16" t="s">
        <v>100</v>
      </c>
      <c r="F597" s="16" t="s">
        <v>17</v>
      </c>
      <c r="G597" s="16" t="s">
        <v>21</v>
      </c>
      <c r="H597" s="15" t="s">
        <v>323</v>
      </c>
      <c r="I597" s="16" t="s">
        <v>19</v>
      </c>
      <c r="J597" s="53">
        <f>J598+J599</f>
        <v>17002.62</v>
      </c>
    </row>
    <row r="598" spans="1:10" x14ac:dyDescent="0.45">
      <c r="A598" s="64" t="s">
        <v>35</v>
      </c>
      <c r="B598" s="17">
        <v>609</v>
      </c>
      <c r="C598" s="16">
        <v>10</v>
      </c>
      <c r="D598" s="16" t="s">
        <v>24</v>
      </c>
      <c r="E598" s="16" t="s">
        <v>100</v>
      </c>
      <c r="F598" s="16" t="s">
        <v>17</v>
      </c>
      <c r="G598" s="16" t="s">
        <v>21</v>
      </c>
      <c r="H598" s="15" t="s">
        <v>323</v>
      </c>
      <c r="I598" s="16" t="s">
        <v>36</v>
      </c>
      <c r="J598" s="53">
        <v>139.62</v>
      </c>
    </row>
    <row r="599" spans="1:10" x14ac:dyDescent="0.45">
      <c r="A599" s="64" t="s">
        <v>42</v>
      </c>
      <c r="B599" s="17">
        <v>609</v>
      </c>
      <c r="C599" s="16">
        <v>10</v>
      </c>
      <c r="D599" s="16" t="s">
        <v>24</v>
      </c>
      <c r="E599" s="16" t="s">
        <v>100</v>
      </c>
      <c r="F599" s="16" t="s">
        <v>17</v>
      </c>
      <c r="G599" s="16" t="s">
        <v>21</v>
      </c>
      <c r="H599" s="15" t="s">
        <v>323</v>
      </c>
      <c r="I599" s="16" t="s">
        <v>94</v>
      </c>
      <c r="J599" s="53">
        <v>16863</v>
      </c>
    </row>
    <row r="600" spans="1:10" ht="72.5" x14ac:dyDescent="0.45">
      <c r="A600" s="64" t="s">
        <v>470</v>
      </c>
      <c r="B600" s="17">
        <v>609</v>
      </c>
      <c r="C600" s="16">
        <v>10</v>
      </c>
      <c r="D600" s="16" t="s">
        <v>24</v>
      </c>
      <c r="E600" s="16" t="s">
        <v>100</v>
      </c>
      <c r="F600" s="16" t="s">
        <v>17</v>
      </c>
      <c r="G600" s="16" t="s">
        <v>21</v>
      </c>
      <c r="H600" s="15" t="s">
        <v>471</v>
      </c>
      <c r="I600" s="16" t="s">
        <v>19</v>
      </c>
      <c r="J600" s="53">
        <f>J601</f>
        <v>2500</v>
      </c>
    </row>
    <row r="601" spans="1:10" x14ac:dyDescent="0.45">
      <c r="A601" s="64" t="s">
        <v>42</v>
      </c>
      <c r="B601" s="17">
        <v>609</v>
      </c>
      <c r="C601" s="16">
        <v>10</v>
      </c>
      <c r="D601" s="16" t="s">
        <v>24</v>
      </c>
      <c r="E601" s="16" t="s">
        <v>100</v>
      </c>
      <c r="F601" s="16" t="s">
        <v>17</v>
      </c>
      <c r="G601" s="16" t="s">
        <v>21</v>
      </c>
      <c r="H601" s="15" t="s">
        <v>471</v>
      </c>
      <c r="I601" s="16" t="s">
        <v>94</v>
      </c>
      <c r="J601" s="53">
        <v>2500</v>
      </c>
    </row>
    <row r="602" spans="1:10" ht="37" x14ac:dyDescent="0.45">
      <c r="A602" s="64" t="s">
        <v>192</v>
      </c>
      <c r="B602" s="17">
        <v>609</v>
      </c>
      <c r="C602" s="16">
        <v>10</v>
      </c>
      <c r="D602" s="16" t="s">
        <v>24</v>
      </c>
      <c r="E602" s="16" t="s">
        <v>100</v>
      </c>
      <c r="F602" s="16" t="s">
        <v>17</v>
      </c>
      <c r="G602" s="16" t="s">
        <v>44</v>
      </c>
      <c r="H602" s="15" t="s">
        <v>18</v>
      </c>
      <c r="I602" s="16" t="s">
        <v>19</v>
      </c>
      <c r="J602" s="53">
        <f>J603</f>
        <v>99.419999999999987</v>
      </c>
    </row>
    <row r="603" spans="1:10" x14ac:dyDescent="0.45">
      <c r="A603" s="57" t="s">
        <v>153</v>
      </c>
      <c r="B603" s="17">
        <v>609</v>
      </c>
      <c r="C603" s="16">
        <v>10</v>
      </c>
      <c r="D603" s="16" t="s">
        <v>24</v>
      </c>
      <c r="E603" s="16" t="s">
        <v>100</v>
      </c>
      <c r="F603" s="16" t="s">
        <v>17</v>
      </c>
      <c r="G603" s="16" t="s">
        <v>44</v>
      </c>
      <c r="H603" s="15" t="s">
        <v>120</v>
      </c>
      <c r="I603" s="16" t="s">
        <v>19</v>
      </c>
      <c r="J603" s="53">
        <f>J604+J605</f>
        <v>99.419999999999987</v>
      </c>
    </row>
    <row r="604" spans="1:10" x14ac:dyDescent="0.45">
      <c r="A604" s="64" t="s">
        <v>35</v>
      </c>
      <c r="B604" s="17">
        <v>609</v>
      </c>
      <c r="C604" s="16">
        <v>10</v>
      </c>
      <c r="D604" s="16" t="s">
        <v>24</v>
      </c>
      <c r="E604" s="16" t="s">
        <v>100</v>
      </c>
      <c r="F604" s="16" t="s">
        <v>17</v>
      </c>
      <c r="G604" s="16" t="s">
        <v>44</v>
      </c>
      <c r="H604" s="15" t="s">
        <v>120</v>
      </c>
      <c r="I604" s="16" t="s">
        <v>36</v>
      </c>
      <c r="J604" s="53">
        <v>1.46</v>
      </c>
    </row>
    <row r="605" spans="1:10" x14ac:dyDescent="0.45">
      <c r="A605" s="64" t="s">
        <v>42</v>
      </c>
      <c r="B605" s="17">
        <v>609</v>
      </c>
      <c r="C605" s="16">
        <v>10</v>
      </c>
      <c r="D605" s="16" t="s">
        <v>24</v>
      </c>
      <c r="E605" s="16" t="s">
        <v>100</v>
      </c>
      <c r="F605" s="16" t="s">
        <v>17</v>
      </c>
      <c r="G605" s="16" t="s">
        <v>44</v>
      </c>
      <c r="H605" s="15" t="s">
        <v>120</v>
      </c>
      <c r="I605" s="16" t="s">
        <v>94</v>
      </c>
      <c r="J605" s="53">
        <v>97.96</v>
      </c>
    </row>
    <row r="606" spans="1:10" ht="37" x14ac:dyDescent="0.45">
      <c r="A606" s="66" t="s">
        <v>394</v>
      </c>
      <c r="B606" s="21">
        <v>609</v>
      </c>
      <c r="C606" s="13">
        <v>10</v>
      </c>
      <c r="D606" s="13" t="s">
        <v>24</v>
      </c>
      <c r="E606" s="13" t="s">
        <v>100</v>
      </c>
      <c r="F606" s="13" t="s">
        <v>17</v>
      </c>
      <c r="G606" s="13" t="s">
        <v>24</v>
      </c>
      <c r="H606" s="12" t="s">
        <v>18</v>
      </c>
      <c r="I606" s="13" t="s">
        <v>19</v>
      </c>
      <c r="J606" s="52">
        <f>J607+J609</f>
        <v>18827.309999999998</v>
      </c>
    </row>
    <row r="607" spans="1:10" ht="36" x14ac:dyDescent="0.45">
      <c r="A607" s="57" t="s">
        <v>152</v>
      </c>
      <c r="B607" s="17">
        <v>609</v>
      </c>
      <c r="C607" s="16">
        <v>10</v>
      </c>
      <c r="D607" s="16" t="s">
        <v>24</v>
      </c>
      <c r="E607" s="16" t="s">
        <v>100</v>
      </c>
      <c r="F607" s="16" t="s">
        <v>17</v>
      </c>
      <c r="G607" s="16" t="s">
        <v>24</v>
      </c>
      <c r="H607" s="15" t="s">
        <v>121</v>
      </c>
      <c r="I607" s="16" t="s">
        <v>19</v>
      </c>
      <c r="J607" s="53">
        <f>J608</f>
        <v>1203.92</v>
      </c>
    </row>
    <row r="608" spans="1:10" x14ac:dyDescent="0.45">
      <c r="A608" s="64" t="s">
        <v>42</v>
      </c>
      <c r="B608" s="17">
        <v>609</v>
      </c>
      <c r="C608" s="16">
        <v>10</v>
      </c>
      <c r="D608" s="16" t="s">
        <v>24</v>
      </c>
      <c r="E608" s="16" t="s">
        <v>100</v>
      </c>
      <c r="F608" s="16" t="s">
        <v>17</v>
      </c>
      <c r="G608" s="16" t="s">
        <v>24</v>
      </c>
      <c r="H608" s="15" t="s">
        <v>121</v>
      </c>
      <c r="I608" s="16" t="s">
        <v>94</v>
      </c>
      <c r="J608" s="53">
        <v>1203.92</v>
      </c>
    </row>
    <row r="609" spans="1:10" ht="54" x14ac:dyDescent="0.45">
      <c r="A609" s="83" t="s">
        <v>395</v>
      </c>
      <c r="B609" s="17">
        <v>609</v>
      </c>
      <c r="C609" s="16">
        <v>10</v>
      </c>
      <c r="D609" s="16" t="s">
        <v>24</v>
      </c>
      <c r="E609" s="16" t="s">
        <v>100</v>
      </c>
      <c r="F609" s="16" t="s">
        <v>17</v>
      </c>
      <c r="G609" s="16" t="s">
        <v>24</v>
      </c>
      <c r="H609" s="15" t="s">
        <v>396</v>
      </c>
      <c r="I609" s="16" t="s">
        <v>19</v>
      </c>
      <c r="J609" s="53">
        <f>J610</f>
        <v>17623.39</v>
      </c>
    </row>
    <row r="610" spans="1:10" x14ac:dyDescent="0.45">
      <c r="A610" s="64" t="s">
        <v>42</v>
      </c>
      <c r="B610" s="17">
        <v>609</v>
      </c>
      <c r="C610" s="16">
        <v>10</v>
      </c>
      <c r="D610" s="16" t="s">
        <v>24</v>
      </c>
      <c r="E610" s="16" t="s">
        <v>100</v>
      </c>
      <c r="F610" s="16" t="s">
        <v>17</v>
      </c>
      <c r="G610" s="16" t="s">
        <v>24</v>
      </c>
      <c r="H610" s="15" t="s">
        <v>396</v>
      </c>
      <c r="I610" s="16" t="s">
        <v>94</v>
      </c>
      <c r="J610" s="53">
        <v>17623.39</v>
      </c>
    </row>
    <row r="611" spans="1:10" x14ac:dyDescent="0.45">
      <c r="A611" s="66" t="s">
        <v>92</v>
      </c>
      <c r="B611" s="21">
        <v>609</v>
      </c>
      <c r="C611" s="12" t="s">
        <v>93</v>
      </c>
      <c r="D611" s="12" t="s">
        <v>54</v>
      </c>
      <c r="E611" s="13" t="s">
        <v>16</v>
      </c>
      <c r="F611" s="13" t="s">
        <v>17</v>
      </c>
      <c r="G611" s="13" t="s">
        <v>16</v>
      </c>
      <c r="H611" s="12" t="s">
        <v>18</v>
      </c>
      <c r="I611" s="13" t="s">
        <v>19</v>
      </c>
      <c r="J611" s="52">
        <f>J612</f>
        <v>308926.93</v>
      </c>
    </row>
    <row r="612" spans="1:10" ht="54.5" x14ac:dyDescent="0.45">
      <c r="A612" s="64" t="s">
        <v>235</v>
      </c>
      <c r="B612" s="17">
        <v>609</v>
      </c>
      <c r="C612" s="16" t="s">
        <v>93</v>
      </c>
      <c r="D612" s="16" t="s">
        <v>54</v>
      </c>
      <c r="E612" s="16" t="s">
        <v>100</v>
      </c>
      <c r="F612" s="16" t="s">
        <v>17</v>
      </c>
      <c r="G612" s="16" t="s">
        <v>16</v>
      </c>
      <c r="H612" s="15" t="s">
        <v>18</v>
      </c>
      <c r="I612" s="16" t="s">
        <v>19</v>
      </c>
      <c r="J612" s="53">
        <f>J613+J630</f>
        <v>308926.93</v>
      </c>
    </row>
    <row r="613" spans="1:10" ht="37" x14ac:dyDescent="0.45">
      <c r="A613" s="64" t="s">
        <v>192</v>
      </c>
      <c r="B613" s="17">
        <v>609</v>
      </c>
      <c r="C613" s="16" t="s">
        <v>93</v>
      </c>
      <c r="D613" s="16" t="s">
        <v>54</v>
      </c>
      <c r="E613" s="16" t="s">
        <v>100</v>
      </c>
      <c r="F613" s="16" t="s">
        <v>17</v>
      </c>
      <c r="G613" s="16" t="s">
        <v>44</v>
      </c>
      <c r="H613" s="15" t="s">
        <v>18</v>
      </c>
      <c r="I613" s="16" t="s">
        <v>19</v>
      </c>
      <c r="J613" s="53">
        <f>J618+J627+J621+J624+J614+J616</f>
        <v>234446.36</v>
      </c>
    </row>
    <row r="614" spans="1:10" ht="36.5" x14ac:dyDescent="0.45">
      <c r="A614" s="64" t="s">
        <v>370</v>
      </c>
      <c r="B614" s="17">
        <v>609</v>
      </c>
      <c r="C614" s="16" t="s">
        <v>93</v>
      </c>
      <c r="D614" s="16" t="s">
        <v>54</v>
      </c>
      <c r="E614" s="16" t="s">
        <v>100</v>
      </c>
      <c r="F614" s="16" t="s">
        <v>17</v>
      </c>
      <c r="G614" s="16" t="s">
        <v>44</v>
      </c>
      <c r="H614" s="15" t="s">
        <v>369</v>
      </c>
      <c r="I614" s="16" t="s">
        <v>19</v>
      </c>
      <c r="J614" s="53">
        <f>J615</f>
        <v>132237.01</v>
      </c>
    </row>
    <row r="615" spans="1:10" x14ac:dyDescent="0.45">
      <c r="A615" s="58" t="s">
        <v>42</v>
      </c>
      <c r="B615" s="17">
        <v>609</v>
      </c>
      <c r="C615" s="16" t="s">
        <v>93</v>
      </c>
      <c r="D615" s="16" t="s">
        <v>54</v>
      </c>
      <c r="E615" s="16" t="s">
        <v>100</v>
      </c>
      <c r="F615" s="16" t="s">
        <v>17</v>
      </c>
      <c r="G615" s="16" t="s">
        <v>44</v>
      </c>
      <c r="H615" s="15" t="s">
        <v>369</v>
      </c>
      <c r="I615" s="16" t="s">
        <v>94</v>
      </c>
      <c r="J615" s="53">
        <v>132237.01</v>
      </c>
    </row>
    <row r="616" spans="1:10" ht="36" x14ac:dyDescent="0.45">
      <c r="A616" s="58" t="s">
        <v>370</v>
      </c>
      <c r="B616" s="17">
        <v>609</v>
      </c>
      <c r="C616" s="16" t="s">
        <v>93</v>
      </c>
      <c r="D616" s="16" t="s">
        <v>54</v>
      </c>
      <c r="E616" s="16" t="s">
        <v>100</v>
      </c>
      <c r="F616" s="16" t="s">
        <v>17</v>
      </c>
      <c r="G616" s="16" t="s">
        <v>44</v>
      </c>
      <c r="H616" s="15" t="s">
        <v>908</v>
      </c>
      <c r="I616" s="16" t="s">
        <v>19</v>
      </c>
      <c r="J616" s="53">
        <f>J617</f>
        <v>0.37</v>
      </c>
    </row>
    <row r="617" spans="1:10" x14ac:dyDescent="0.45">
      <c r="A617" s="64" t="s">
        <v>35</v>
      </c>
      <c r="B617" s="17">
        <v>609</v>
      </c>
      <c r="C617" s="16" t="s">
        <v>93</v>
      </c>
      <c r="D617" s="16" t="s">
        <v>54</v>
      </c>
      <c r="E617" s="16" t="s">
        <v>100</v>
      </c>
      <c r="F617" s="16" t="s">
        <v>17</v>
      </c>
      <c r="G617" s="16" t="s">
        <v>44</v>
      </c>
      <c r="H617" s="15" t="s">
        <v>908</v>
      </c>
      <c r="I617" s="16" t="s">
        <v>36</v>
      </c>
      <c r="J617" s="53">
        <v>0.37</v>
      </c>
    </row>
    <row r="618" spans="1:10" x14ac:dyDescent="0.45">
      <c r="A618" s="97" t="s">
        <v>348</v>
      </c>
      <c r="B618" s="17">
        <v>609</v>
      </c>
      <c r="C618" s="16" t="s">
        <v>93</v>
      </c>
      <c r="D618" s="16" t="s">
        <v>54</v>
      </c>
      <c r="E618" s="16" t="s">
        <v>100</v>
      </c>
      <c r="F618" s="16" t="s">
        <v>17</v>
      </c>
      <c r="G618" s="16" t="s">
        <v>44</v>
      </c>
      <c r="H618" s="15" t="s">
        <v>122</v>
      </c>
      <c r="I618" s="16" t="s">
        <v>19</v>
      </c>
      <c r="J618" s="53">
        <f>J619+J620</f>
        <v>44140.54</v>
      </c>
    </row>
    <row r="619" spans="1:10" x14ac:dyDescent="0.45">
      <c r="A619" s="64" t="s">
        <v>35</v>
      </c>
      <c r="B619" s="17">
        <v>609</v>
      </c>
      <c r="C619" s="16" t="s">
        <v>93</v>
      </c>
      <c r="D619" s="16" t="s">
        <v>54</v>
      </c>
      <c r="E619" s="16" t="s">
        <v>100</v>
      </c>
      <c r="F619" s="16" t="s">
        <v>17</v>
      </c>
      <c r="G619" s="16" t="s">
        <v>44</v>
      </c>
      <c r="H619" s="15" t="s">
        <v>122</v>
      </c>
      <c r="I619" s="16" t="s">
        <v>36</v>
      </c>
      <c r="J619" s="53">
        <v>3.3</v>
      </c>
    </row>
    <row r="620" spans="1:10" x14ac:dyDescent="0.45">
      <c r="A620" s="58" t="s">
        <v>42</v>
      </c>
      <c r="B620" s="17">
        <v>609</v>
      </c>
      <c r="C620" s="16" t="s">
        <v>93</v>
      </c>
      <c r="D620" s="16" t="s">
        <v>54</v>
      </c>
      <c r="E620" s="16" t="s">
        <v>100</v>
      </c>
      <c r="F620" s="16" t="s">
        <v>17</v>
      </c>
      <c r="G620" s="16" t="s">
        <v>44</v>
      </c>
      <c r="H620" s="15" t="s">
        <v>122</v>
      </c>
      <c r="I620" s="16" t="s">
        <v>94</v>
      </c>
      <c r="J620" s="53">
        <v>44137.24</v>
      </c>
    </row>
    <row r="621" spans="1:10" ht="36" x14ac:dyDescent="0.45">
      <c r="A621" s="83" t="s">
        <v>173</v>
      </c>
      <c r="B621" s="17">
        <v>609</v>
      </c>
      <c r="C621" s="15" t="s">
        <v>93</v>
      </c>
      <c r="D621" s="15" t="s">
        <v>54</v>
      </c>
      <c r="E621" s="16" t="s">
        <v>100</v>
      </c>
      <c r="F621" s="16" t="s">
        <v>17</v>
      </c>
      <c r="G621" s="16" t="s">
        <v>44</v>
      </c>
      <c r="H621" s="15" t="s">
        <v>314</v>
      </c>
      <c r="I621" s="16" t="s">
        <v>19</v>
      </c>
      <c r="J621" s="53">
        <f>J622+J623</f>
        <v>46108.3</v>
      </c>
    </row>
    <row r="622" spans="1:10" x14ac:dyDescent="0.45">
      <c r="A622" s="64" t="s">
        <v>35</v>
      </c>
      <c r="B622" s="17">
        <v>609</v>
      </c>
      <c r="C622" s="16">
        <v>10</v>
      </c>
      <c r="D622" s="16" t="s">
        <v>54</v>
      </c>
      <c r="E622" s="16" t="s">
        <v>100</v>
      </c>
      <c r="F622" s="16" t="s">
        <v>17</v>
      </c>
      <c r="G622" s="16" t="s">
        <v>44</v>
      </c>
      <c r="H622" s="15" t="s">
        <v>314</v>
      </c>
      <c r="I622" s="16" t="s">
        <v>36</v>
      </c>
      <c r="J622" s="53">
        <v>573</v>
      </c>
    </row>
    <row r="623" spans="1:10" x14ac:dyDescent="0.45">
      <c r="A623" s="64" t="s">
        <v>42</v>
      </c>
      <c r="B623" s="17">
        <v>609</v>
      </c>
      <c r="C623" s="16">
        <v>10</v>
      </c>
      <c r="D623" s="16" t="s">
        <v>54</v>
      </c>
      <c r="E623" s="16" t="s">
        <v>100</v>
      </c>
      <c r="F623" s="16" t="s">
        <v>17</v>
      </c>
      <c r="G623" s="16" t="s">
        <v>44</v>
      </c>
      <c r="H623" s="15" t="s">
        <v>314</v>
      </c>
      <c r="I623" s="16" t="s">
        <v>94</v>
      </c>
      <c r="J623" s="53">
        <v>45535.3</v>
      </c>
    </row>
    <row r="624" spans="1:10" ht="72" x14ac:dyDescent="0.45">
      <c r="A624" s="83" t="s">
        <v>160</v>
      </c>
      <c r="B624" s="17">
        <v>609</v>
      </c>
      <c r="C624" s="16" t="s">
        <v>93</v>
      </c>
      <c r="D624" s="16" t="s">
        <v>54</v>
      </c>
      <c r="E624" s="16" t="s">
        <v>100</v>
      </c>
      <c r="F624" s="16" t="s">
        <v>17</v>
      </c>
      <c r="G624" s="16" t="s">
        <v>44</v>
      </c>
      <c r="H624" s="15" t="s">
        <v>146</v>
      </c>
      <c r="I624" s="16" t="s">
        <v>19</v>
      </c>
      <c r="J624" s="53">
        <f>J625+J626</f>
        <v>11859.9</v>
      </c>
    </row>
    <row r="625" spans="1:10" x14ac:dyDescent="0.45">
      <c r="A625" s="64" t="s">
        <v>35</v>
      </c>
      <c r="B625" s="17">
        <v>609</v>
      </c>
      <c r="C625" s="16" t="s">
        <v>93</v>
      </c>
      <c r="D625" s="16" t="s">
        <v>54</v>
      </c>
      <c r="E625" s="16" t="s">
        <v>100</v>
      </c>
      <c r="F625" s="16" t="s">
        <v>17</v>
      </c>
      <c r="G625" s="16" t="s">
        <v>44</v>
      </c>
      <c r="H625" s="15" t="s">
        <v>146</v>
      </c>
      <c r="I625" s="16" t="s">
        <v>36</v>
      </c>
      <c r="J625" s="53">
        <v>118.3</v>
      </c>
    </row>
    <row r="626" spans="1:10" x14ac:dyDescent="0.45">
      <c r="A626" s="64" t="s">
        <v>42</v>
      </c>
      <c r="B626" s="17">
        <v>609</v>
      </c>
      <c r="C626" s="16" t="s">
        <v>93</v>
      </c>
      <c r="D626" s="16" t="s">
        <v>54</v>
      </c>
      <c r="E626" s="16" t="s">
        <v>100</v>
      </c>
      <c r="F626" s="16" t="s">
        <v>17</v>
      </c>
      <c r="G626" s="16" t="s">
        <v>44</v>
      </c>
      <c r="H626" s="15" t="s">
        <v>146</v>
      </c>
      <c r="I626" s="16" t="s">
        <v>94</v>
      </c>
      <c r="J626" s="53">
        <v>11741.6</v>
      </c>
    </row>
    <row r="627" spans="1:10" ht="36" x14ac:dyDescent="0.45">
      <c r="A627" s="72" t="s">
        <v>316</v>
      </c>
      <c r="B627" s="17">
        <v>609</v>
      </c>
      <c r="C627" s="16" t="s">
        <v>93</v>
      </c>
      <c r="D627" s="16" t="s">
        <v>54</v>
      </c>
      <c r="E627" s="16" t="s">
        <v>100</v>
      </c>
      <c r="F627" s="16" t="s">
        <v>17</v>
      </c>
      <c r="G627" s="16" t="s">
        <v>44</v>
      </c>
      <c r="H627" s="15" t="s">
        <v>315</v>
      </c>
      <c r="I627" s="16" t="s">
        <v>19</v>
      </c>
      <c r="J627" s="53">
        <f>J628+J629</f>
        <v>100.24000000000001</v>
      </c>
    </row>
    <row r="628" spans="1:10" x14ac:dyDescent="0.45">
      <c r="A628" s="64" t="s">
        <v>35</v>
      </c>
      <c r="B628" s="17">
        <v>609</v>
      </c>
      <c r="C628" s="16" t="s">
        <v>93</v>
      </c>
      <c r="D628" s="16" t="s">
        <v>54</v>
      </c>
      <c r="E628" s="16" t="s">
        <v>100</v>
      </c>
      <c r="F628" s="16" t="s">
        <v>17</v>
      </c>
      <c r="G628" s="16" t="s">
        <v>44</v>
      </c>
      <c r="H628" s="15" t="s">
        <v>315</v>
      </c>
      <c r="I628" s="16" t="s">
        <v>36</v>
      </c>
      <c r="J628" s="53">
        <v>0.95</v>
      </c>
    </row>
    <row r="629" spans="1:10" x14ac:dyDescent="0.45">
      <c r="A629" s="58" t="s">
        <v>42</v>
      </c>
      <c r="B629" s="17">
        <v>609</v>
      </c>
      <c r="C629" s="16" t="s">
        <v>93</v>
      </c>
      <c r="D629" s="16" t="s">
        <v>54</v>
      </c>
      <c r="E629" s="16" t="s">
        <v>100</v>
      </c>
      <c r="F629" s="16" t="s">
        <v>17</v>
      </c>
      <c r="G629" s="16" t="s">
        <v>44</v>
      </c>
      <c r="H629" s="15" t="s">
        <v>315</v>
      </c>
      <c r="I629" s="16" t="s">
        <v>94</v>
      </c>
      <c r="J629" s="53">
        <v>99.29</v>
      </c>
    </row>
    <row r="630" spans="1:10" ht="36" x14ac:dyDescent="0.45">
      <c r="A630" s="80" t="s">
        <v>340</v>
      </c>
      <c r="B630" s="17">
        <v>609</v>
      </c>
      <c r="C630" s="16" t="s">
        <v>93</v>
      </c>
      <c r="D630" s="16" t="s">
        <v>54</v>
      </c>
      <c r="E630" s="16" t="s">
        <v>100</v>
      </c>
      <c r="F630" s="16" t="s">
        <v>17</v>
      </c>
      <c r="G630" s="16" t="s">
        <v>312</v>
      </c>
      <c r="H630" s="15" t="s">
        <v>18</v>
      </c>
      <c r="I630" s="16" t="s">
        <v>19</v>
      </c>
      <c r="J630" s="53">
        <f>J631</f>
        <v>74480.570000000007</v>
      </c>
    </row>
    <row r="631" spans="1:10" ht="54" x14ac:dyDescent="0.45">
      <c r="A631" s="57" t="s">
        <v>341</v>
      </c>
      <c r="B631" s="17">
        <v>609</v>
      </c>
      <c r="C631" s="16" t="s">
        <v>93</v>
      </c>
      <c r="D631" s="16" t="s">
        <v>54</v>
      </c>
      <c r="E631" s="16" t="s">
        <v>100</v>
      </c>
      <c r="F631" s="16" t="s">
        <v>17</v>
      </c>
      <c r="G631" s="16" t="s">
        <v>312</v>
      </c>
      <c r="H631" s="15" t="s">
        <v>313</v>
      </c>
      <c r="I631" s="16" t="s">
        <v>19</v>
      </c>
      <c r="J631" s="53">
        <f>J632</f>
        <v>74480.570000000007</v>
      </c>
    </row>
    <row r="632" spans="1:10" x14ac:dyDescent="0.45">
      <c r="A632" s="58" t="s">
        <v>42</v>
      </c>
      <c r="B632" s="17">
        <v>609</v>
      </c>
      <c r="C632" s="16" t="s">
        <v>93</v>
      </c>
      <c r="D632" s="16" t="s">
        <v>54</v>
      </c>
      <c r="E632" s="16" t="s">
        <v>100</v>
      </c>
      <c r="F632" s="16" t="s">
        <v>17</v>
      </c>
      <c r="G632" s="16" t="s">
        <v>312</v>
      </c>
      <c r="H632" s="15" t="s">
        <v>313</v>
      </c>
      <c r="I632" s="16" t="s">
        <v>94</v>
      </c>
      <c r="J632" s="53">
        <v>74480.570000000007</v>
      </c>
    </row>
    <row r="633" spans="1:10" x14ac:dyDescent="0.45">
      <c r="A633" s="60" t="s">
        <v>123</v>
      </c>
      <c r="B633" s="21">
        <v>609</v>
      </c>
      <c r="C633" s="12" t="s">
        <v>93</v>
      </c>
      <c r="D633" s="12" t="s">
        <v>67</v>
      </c>
      <c r="E633" s="13" t="s">
        <v>16</v>
      </c>
      <c r="F633" s="13" t="s">
        <v>17</v>
      </c>
      <c r="G633" s="13" t="s">
        <v>16</v>
      </c>
      <c r="H633" s="12" t="s">
        <v>18</v>
      </c>
      <c r="I633" s="13" t="s">
        <v>19</v>
      </c>
      <c r="J633" s="52">
        <f>J634+J646</f>
        <v>25751.230000000003</v>
      </c>
    </row>
    <row r="634" spans="1:10" x14ac:dyDescent="0.45">
      <c r="A634" s="98" t="s">
        <v>123</v>
      </c>
      <c r="B634" s="17">
        <v>609</v>
      </c>
      <c r="C634" s="15" t="s">
        <v>93</v>
      </c>
      <c r="D634" s="15" t="s">
        <v>67</v>
      </c>
      <c r="E634" s="16" t="s">
        <v>100</v>
      </c>
      <c r="F634" s="16" t="s">
        <v>17</v>
      </c>
      <c r="G634" s="16" t="s">
        <v>16</v>
      </c>
      <c r="H634" s="15" t="s">
        <v>18</v>
      </c>
      <c r="I634" s="16" t="s">
        <v>19</v>
      </c>
      <c r="J634" s="53">
        <f>J635</f>
        <v>25621.530000000002</v>
      </c>
    </row>
    <row r="635" spans="1:10" ht="54.5" x14ac:dyDescent="0.45">
      <c r="A635" s="64" t="s">
        <v>235</v>
      </c>
      <c r="B635" s="17">
        <v>609</v>
      </c>
      <c r="C635" s="15" t="s">
        <v>93</v>
      </c>
      <c r="D635" s="15" t="s">
        <v>67</v>
      </c>
      <c r="E635" s="16" t="s">
        <v>100</v>
      </c>
      <c r="F635" s="16" t="s">
        <v>17</v>
      </c>
      <c r="G635" s="16" t="s">
        <v>16</v>
      </c>
      <c r="H635" s="15" t="s">
        <v>18</v>
      </c>
      <c r="I635" s="16" t="s">
        <v>19</v>
      </c>
      <c r="J635" s="53">
        <f>J641+J638+J636</f>
        <v>25621.530000000002</v>
      </c>
    </row>
    <row r="636" spans="1:10" ht="36.5" x14ac:dyDescent="0.45">
      <c r="A636" s="57" t="s">
        <v>191</v>
      </c>
      <c r="B636" s="17">
        <v>609</v>
      </c>
      <c r="C636" s="16">
        <v>10</v>
      </c>
      <c r="D636" s="16" t="s">
        <v>67</v>
      </c>
      <c r="E636" s="16" t="s">
        <v>100</v>
      </c>
      <c r="F636" s="16" t="s">
        <v>17</v>
      </c>
      <c r="G636" s="16" t="s">
        <v>21</v>
      </c>
      <c r="H636" s="15" t="s">
        <v>119</v>
      </c>
      <c r="I636" s="16" t="s">
        <v>19</v>
      </c>
      <c r="J636" s="53">
        <f>J637</f>
        <v>0</v>
      </c>
    </row>
    <row r="637" spans="1:10" x14ac:dyDescent="0.45">
      <c r="A637" s="64" t="s">
        <v>35</v>
      </c>
      <c r="B637" s="17">
        <v>609</v>
      </c>
      <c r="C637" s="16">
        <v>10</v>
      </c>
      <c r="D637" s="16" t="s">
        <v>67</v>
      </c>
      <c r="E637" s="16" t="s">
        <v>100</v>
      </c>
      <c r="F637" s="16" t="s">
        <v>17</v>
      </c>
      <c r="G637" s="16" t="s">
        <v>21</v>
      </c>
      <c r="H637" s="15" t="s">
        <v>119</v>
      </c>
      <c r="I637" s="16" t="s">
        <v>36</v>
      </c>
      <c r="J637" s="53">
        <v>0</v>
      </c>
    </row>
    <row r="638" spans="1:10" x14ac:dyDescent="0.45">
      <c r="A638" s="64" t="s">
        <v>151</v>
      </c>
      <c r="B638" s="17">
        <v>609</v>
      </c>
      <c r="C638" s="16">
        <v>10</v>
      </c>
      <c r="D638" s="16" t="s">
        <v>67</v>
      </c>
      <c r="E638" s="16" t="s">
        <v>100</v>
      </c>
      <c r="F638" s="16" t="s">
        <v>17</v>
      </c>
      <c r="G638" s="16" t="s">
        <v>21</v>
      </c>
      <c r="H638" s="15" t="s">
        <v>118</v>
      </c>
      <c r="I638" s="16" t="s">
        <v>19</v>
      </c>
      <c r="J638" s="53">
        <f>J639+J640</f>
        <v>578.90000000000009</v>
      </c>
    </row>
    <row r="639" spans="1:10" ht="54.5" x14ac:dyDescent="0.45">
      <c r="A639" s="64" t="s">
        <v>34</v>
      </c>
      <c r="B639" s="17">
        <v>609</v>
      </c>
      <c r="C639" s="16">
        <v>10</v>
      </c>
      <c r="D639" s="16" t="s">
        <v>67</v>
      </c>
      <c r="E639" s="16" t="s">
        <v>100</v>
      </c>
      <c r="F639" s="16" t="s">
        <v>17</v>
      </c>
      <c r="G639" s="16" t="s">
        <v>21</v>
      </c>
      <c r="H639" s="15" t="s">
        <v>118</v>
      </c>
      <c r="I639" s="16" t="s">
        <v>29</v>
      </c>
      <c r="J639" s="53">
        <v>290.35000000000002</v>
      </c>
    </row>
    <row r="640" spans="1:10" x14ac:dyDescent="0.45">
      <c r="A640" s="64" t="s">
        <v>35</v>
      </c>
      <c r="B640" s="17">
        <v>609</v>
      </c>
      <c r="C640" s="16">
        <v>10</v>
      </c>
      <c r="D640" s="16" t="s">
        <v>67</v>
      </c>
      <c r="E640" s="16" t="s">
        <v>100</v>
      </c>
      <c r="F640" s="16" t="s">
        <v>17</v>
      </c>
      <c r="G640" s="16" t="s">
        <v>21</v>
      </c>
      <c r="H640" s="15" t="s">
        <v>118</v>
      </c>
      <c r="I640" s="16" t="s">
        <v>36</v>
      </c>
      <c r="J640" s="53">
        <v>288.55</v>
      </c>
    </row>
    <row r="641" spans="1:10" x14ac:dyDescent="0.45">
      <c r="A641" s="64" t="s">
        <v>193</v>
      </c>
      <c r="B641" s="17">
        <v>609</v>
      </c>
      <c r="C641" s="15" t="s">
        <v>93</v>
      </c>
      <c r="D641" s="15" t="s">
        <v>67</v>
      </c>
      <c r="E641" s="16" t="s">
        <v>100</v>
      </c>
      <c r="F641" s="16" t="s">
        <v>17</v>
      </c>
      <c r="G641" s="16" t="s">
        <v>54</v>
      </c>
      <c r="H641" s="15" t="s">
        <v>18</v>
      </c>
      <c r="I641" s="16" t="s">
        <v>19</v>
      </c>
      <c r="J641" s="53">
        <f>J642</f>
        <v>25042.63</v>
      </c>
    </row>
    <row r="642" spans="1:10" ht="36" x14ac:dyDescent="0.45">
      <c r="A642" s="57" t="s">
        <v>156</v>
      </c>
      <c r="B642" s="17">
        <v>609</v>
      </c>
      <c r="C642" s="15" t="s">
        <v>93</v>
      </c>
      <c r="D642" s="15" t="s">
        <v>67</v>
      </c>
      <c r="E642" s="16" t="s">
        <v>100</v>
      </c>
      <c r="F642" s="16" t="s">
        <v>17</v>
      </c>
      <c r="G642" s="16" t="s">
        <v>54</v>
      </c>
      <c r="H642" s="15" t="s">
        <v>124</v>
      </c>
      <c r="I642" s="16" t="s">
        <v>19</v>
      </c>
      <c r="J642" s="53">
        <f>J643+J644+J645</f>
        <v>25042.63</v>
      </c>
    </row>
    <row r="643" spans="1:10" ht="54.5" x14ac:dyDescent="0.45">
      <c r="A643" s="64" t="s">
        <v>34</v>
      </c>
      <c r="B643" s="17">
        <v>609</v>
      </c>
      <c r="C643" s="15" t="s">
        <v>93</v>
      </c>
      <c r="D643" s="15" t="s">
        <v>67</v>
      </c>
      <c r="E643" s="16" t="s">
        <v>100</v>
      </c>
      <c r="F643" s="16" t="s">
        <v>17</v>
      </c>
      <c r="G643" s="16" t="s">
        <v>54</v>
      </c>
      <c r="H643" s="15" t="s">
        <v>124</v>
      </c>
      <c r="I643" s="16" t="s">
        <v>29</v>
      </c>
      <c r="J643" s="53">
        <v>22974.91</v>
      </c>
    </row>
    <row r="644" spans="1:10" x14ac:dyDescent="0.45">
      <c r="A644" s="64" t="s">
        <v>35</v>
      </c>
      <c r="B644" s="17">
        <v>609</v>
      </c>
      <c r="C644" s="15" t="s">
        <v>93</v>
      </c>
      <c r="D644" s="15" t="s">
        <v>67</v>
      </c>
      <c r="E644" s="16" t="s">
        <v>100</v>
      </c>
      <c r="F644" s="16" t="s">
        <v>17</v>
      </c>
      <c r="G644" s="16" t="s">
        <v>54</v>
      </c>
      <c r="H644" s="15" t="s">
        <v>124</v>
      </c>
      <c r="I644" s="16" t="s">
        <v>36</v>
      </c>
      <c r="J644" s="53">
        <v>2066.1999999999998</v>
      </c>
    </row>
    <row r="645" spans="1:10" x14ac:dyDescent="0.45">
      <c r="A645" s="64" t="s">
        <v>37</v>
      </c>
      <c r="B645" s="17">
        <v>609</v>
      </c>
      <c r="C645" s="15" t="s">
        <v>93</v>
      </c>
      <c r="D645" s="15" t="s">
        <v>67</v>
      </c>
      <c r="E645" s="16" t="s">
        <v>100</v>
      </c>
      <c r="F645" s="16" t="s">
        <v>17</v>
      </c>
      <c r="G645" s="16" t="s">
        <v>54</v>
      </c>
      <c r="H645" s="15" t="s">
        <v>124</v>
      </c>
      <c r="I645" s="16" t="s">
        <v>38</v>
      </c>
      <c r="J645" s="53">
        <v>1.52</v>
      </c>
    </row>
    <row r="646" spans="1:10" x14ac:dyDescent="0.45">
      <c r="A646" s="41" t="s">
        <v>48</v>
      </c>
      <c r="B646" s="17">
        <v>609</v>
      </c>
      <c r="C646" s="15" t="s">
        <v>93</v>
      </c>
      <c r="D646" s="15" t="s">
        <v>67</v>
      </c>
      <c r="E646" s="16" t="s">
        <v>45</v>
      </c>
      <c r="F646" s="16" t="s">
        <v>17</v>
      </c>
      <c r="G646" s="16" t="s">
        <v>16</v>
      </c>
      <c r="H646" s="15" t="s">
        <v>18</v>
      </c>
      <c r="I646" s="16" t="s">
        <v>19</v>
      </c>
      <c r="J646" s="53">
        <f>J647</f>
        <v>129.69999999999999</v>
      </c>
    </row>
    <row r="647" spans="1:10" ht="36.5" x14ac:dyDescent="0.45">
      <c r="A647" s="41" t="s">
        <v>62</v>
      </c>
      <c r="B647" s="17">
        <v>609</v>
      </c>
      <c r="C647" s="15" t="s">
        <v>93</v>
      </c>
      <c r="D647" s="15" t="s">
        <v>67</v>
      </c>
      <c r="E647" s="16" t="s">
        <v>45</v>
      </c>
      <c r="F647" s="16" t="s">
        <v>11</v>
      </c>
      <c r="G647" s="16" t="s">
        <v>16</v>
      </c>
      <c r="H647" s="15" t="s">
        <v>18</v>
      </c>
      <c r="I647" s="16" t="s">
        <v>19</v>
      </c>
      <c r="J647" s="53">
        <f>J648</f>
        <v>129.69999999999999</v>
      </c>
    </row>
    <row r="648" spans="1:10" x14ac:dyDescent="0.45">
      <c r="A648" s="54" t="s">
        <v>65</v>
      </c>
      <c r="B648" s="17">
        <v>609</v>
      </c>
      <c r="C648" s="15" t="s">
        <v>93</v>
      </c>
      <c r="D648" s="15" t="s">
        <v>67</v>
      </c>
      <c r="E648" s="14">
        <v>51</v>
      </c>
      <c r="F648" s="14">
        <v>5</v>
      </c>
      <c r="G648" s="16" t="s">
        <v>16</v>
      </c>
      <c r="H648" s="15" t="s">
        <v>66</v>
      </c>
      <c r="I648" s="16" t="s">
        <v>19</v>
      </c>
      <c r="J648" s="53">
        <f>J649</f>
        <v>129.69999999999999</v>
      </c>
    </row>
    <row r="649" spans="1:10" x14ac:dyDescent="0.45">
      <c r="A649" s="41" t="s">
        <v>35</v>
      </c>
      <c r="B649" s="17">
        <v>609</v>
      </c>
      <c r="C649" s="15" t="s">
        <v>93</v>
      </c>
      <c r="D649" s="15" t="s">
        <v>67</v>
      </c>
      <c r="E649" s="14">
        <v>51</v>
      </c>
      <c r="F649" s="14">
        <v>5</v>
      </c>
      <c r="G649" s="16" t="s">
        <v>16</v>
      </c>
      <c r="H649" s="15" t="s">
        <v>66</v>
      </c>
      <c r="I649" s="16" t="s">
        <v>36</v>
      </c>
      <c r="J649" s="53">
        <v>129.69999999999999</v>
      </c>
    </row>
    <row r="650" spans="1:10" ht="36" x14ac:dyDescent="0.45">
      <c r="A650" s="66" t="s">
        <v>252</v>
      </c>
      <c r="B650" s="13" t="s">
        <v>223</v>
      </c>
      <c r="C650" s="12" t="s">
        <v>16</v>
      </c>
      <c r="D650" s="12" t="s">
        <v>16</v>
      </c>
      <c r="E650" s="13" t="s">
        <v>16</v>
      </c>
      <c r="F650" s="13" t="s">
        <v>17</v>
      </c>
      <c r="G650" s="13" t="s">
        <v>16</v>
      </c>
      <c r="H650" s="12" t="s">
        <v>18</v>
      </c>
      <c r="I650" s="13" t="s">
        <v>19</v>
      </c>
      <c r="J650" s="52">
        <f>J651</f>
        <v>7984.2499999999991</v>
      </c>
    </row>
    <row r="651" spans="1:10" x14ac:dyDescent="0.45">
      <c r="A651" s="66" t="s">
        <v>77</v>
      </c>
      <c r="B651" s="13" t="s">
        <v>223</v>
      </c>
      <c r="C651" s="12" t="s">
        <v>54</v>
      </c>
      <c r="D651" s="12" t="s">
        <v>16</v>
      </c>
      <c r="E651" s="13" t="s">
        <v>16</v>
      </c>
      <c r="F651" s="13" t="s">
        <v>17</v>
      </c>
      <c r="G651" s="13" t="s">
        <v>16</v>
      </c>
      <c r="H651" s="12" t="s">
        <v>18</v>
      </c>
      <c r="I651" s="13" t="s">
        <v>19</v>
      </c>
      <c r="J651" s="52">
        <f t="shared" ref="J651:J653" si="19">J652</f>
        <v>7984.2499999999991</v>
      </c>
    </row>
    <row r="652" spans="1:10" x14ac:dyDescent="0.45">
      <c r="A652" s="64" t="s">
        <v>125</v>
      </c>
      <c r="B652" s="16" t="s">
        <v>223</v>
      </c>
      <c r="C652" s="16" t="s">
        <v>47</v>
      </c>
      <c r="D652" s="16" t="s">
        <v>70</v>
      </c>
      <c r="E652" s="16" t="s">
        <v>16</v>
      </c>
      <c r="F652" s="16" t="s">
        <v>17</v>
      </c>
      <c r="G652" s="16" t="s">
        <v>16</v>
      </c>
      <c r="H652" s="15" t="s">
        <v>18</v>
      </c>
      <c r="I652" s="16" t="s">
        <v>19</v>
      </c>
      <c r="J652" s="53">
        <f t="shared" si="19"/>
        <v>7984.2499999999991</v>
      </c>
    </row>
    <row r="653" spans="1:10" ht="54" x14ac:dyDescent="0.45">
      <c r="A653" s="94" t="s">
        <v>263</v>
      </c>
      <c r="B653" s="16" t="s">
        <v>223</v>
      </c>
      <c r="C653" s="16" t="s">
        <v>47</v>
      </c>
      <c r="D653" s="16" t="s">
        <v>70</v>
      </c>
      <c r="E653" s="16" t="s">
        <v>16</v>
      </c>
      <c r="F653" s="16" t="s">
        <v>17</v>
      </c>
      <c r="G653" s="16" t="s">
        <v>16</v>
      </c>
      <c r="H653" s="15" t="s">
        <v>18</v>
      </c>
      <c r="I653" s="16" t="s">
        <v>19</v>
      </c>
      <c r="J653" s="53">
        <f t="shared" si="19"/>
        <v>7984.2499999999991</v>
      </c>
    </row>
    <row r="654" spans="1:10" ht="37" x14ac:dyDescent="0.45">
      <c r="A654" s="64" t="s">
        <v>224</v>
      </c>
      <c r="B654" s="16" t="s">
        <v>223</v>
      </c>
      <c r="C654" s="19" t="s">
        <v>54</v>
      </c>
      <c r="D654" s="19" t="s">
        <v>70</v>
      </c>
      <c r="E654" s="16" t="s">
        <v>70</v>
      </c>
      <c r="F654" s="16" t="s">
        <v>10</v>
      </c>
      <c r="G654" s="16" t="s">
        <v>16</v>
      </c>
      <c r="H654" s="15" t="s">
        <v>18</v>
      </c>
      <c r="I654" s="16" t="s">
        <v>19</v>
      </c>
      <c r="J654" s="53">
        <f>J655+J665</f>
        <v>7984.2499999999991</v>
      </c>
    </row>
    <row r="655" spans="1:10" ht="37" x14ac:dyDescent="0.45">
      <c r="A655" s="64" t="s">
        <v>194</v>
      </c>
      <c r="B655" s="16" t="s">
        <v>223</v>
      </c>
      <c r="C655" s="19" t="s">
        <v>54</v>
      </c>
      <c r="D655" s="19" t="s">
        <v>70</v>
      </c>
      <c r="E655" s="16" t="s">
        <v>70</v>
      </c>
      <c r="F655" s="16" t="s">
        <v>10</v>
      </c>
      <c r="G655" s="16" t="s">
        <v>21</v>
      </c>
      <c r="H655" s="15" t="s">
        <v>18</v>
      </c>
      <c r="I655" s="16" t="s">
        <v>19</v>
      </c>
      <c r="J655" s="53">
        <f>J656+J660+J662</f>
        <v>7930.3499999999995</v>
      </c>
    </row>
    <row r="656" spans="1:10" ht="54" x14ac:dyDescent="0.45">
      <c r="A656" s="96" t="s">
        <v>126</v>
      </c>
      <c r="B656" s="16" t="s">
        <v>223</v>
      </c>
      <c r="C656" s="19" t="s">
        <v>54</v>
      </c>
      <c r="D656" s="19" t="s">
        <v>70</v>
      </c>
      <c r="E656" s="16" t="s">
        <v>70</v>
      </c>
      <c r="F656" s="16" t="s">
        <v>10</v>
      </c>
      <c r="G656" s="16" t="s">
        <v>21</v>
      </c>
      <c r="H656" s="15" t="s">
        <v>28</v>
      </c>
      <c r="I656" s="16" t="s">
        <v>19</v>
      </c>
      <c r="J656" s="53">
        <f>J657+J658+J659</f>
        <v>474.63</v>
      </c>
    </row>
    <row r="657" spans="1:10" ht="54.5" x14ac:dyDescent="0.45">
      <c r="A657" s="64" t="s">
        <v>34</v>
      </c>
      <c r="B657" s="16" t="s">
        <v>223</v>
      </c>
      <c r="C657" s="15" t="s">
        <v>54</v>
      </c>
      <c r="D657" s="19" t="s">
        <v>70</v>
      </c>
      <c r="E657" s="16" t="s">
        <v>70</v>
      </c>
      <c r="F657" s="16" t="s">
        <v>10</v>
      </c>
      <c r="G657" s="16" t="s">
        <v>21</v>
      </c>
      <c r="H657" s="15" t="s">
        <v>28</v>
      </c>
      <c r="I657" s="16" t="s">
        <v>29</v>
      </c>
      <c r="J657" s="53">
        <v>108.03</v>
      </c>
    </row>
    <row r="658" spans="1:10" x14ac:dyDescent="0.45">
      <c r="A658" s="64" t="s">
        <v>35</v>
      </c>
      <c r="B658" s="16" t="s">
        <v>223</v>
      </c>
      <c r="C658" s="15" t="s">
        <v>54</v>
      </c>
      <c r="D658" s="19" t="s">
        <v>70</v>
      </c>
      <c r="E658" s="16" t="s">
        <v>70</v>
      </c>
      <c r="F658" s="16" t="s">
        <v>10</v>
      </c>
      <c r="G658" s="16" t="s">
        <v>21</v>
      </c>
      <c r="H658" s="15" t="s">
        <v>28</v>
      </c>
      <c r="I658" s="16" t="s">
        <v>36</v>
      </c>
      <c r="J658" s="53">
        <v>359.1</v>
      </c>
    </row>
    <row r="659" spans="1:10" x14ac:dyDescent="0.45">
      <c r="A659" s="96" t="s">
        <v>37</v>
      </c>
      <c r="B659" s="16" t="s">
        <v>223</v>
      </c>
      <c r="C659" s="15" t="s">
        <v>54</v>
      </c>
      <c r="D659" s="19" t="s">
        <v>70</v>
      </c>
      <c r="E659" s="16" t="s">
        <v>70</v>
      </c>
      <c r="F659" s="16" t="s">
        <v>10</v>
      </c>
      <c r="G659" s="16" t="s">
        <v>21</v>
      </c>
      <c r="H659" s="15" t="s">
        <v>28</v>
      </c>
      <c r="I659" s="16" t="s">
        <v>38</v>
      </c>
      <c r="J659" s="53">
        <v>7.5</v>
      </c>
    </row>
    <row r="660" spans="1:10" ht="36" x14ac:dyDescent="0.45">
      <c r="A660" s="96" t="s">
        <v>127</v>
      </c>
      <c r="B660" s="16" t="s">
        <v>223</v>
      </c>
      <c r="C660" s="16" t="s">
        <v>54</v>
      </c>
      <c r="D660" s="16" t="s">
        <v>70</v>
      </c>
      <c r="E660" s="16" t="s">
        <v>70</v>
      </c>
      <c r="F660" s="16" t="s">
        <v>10</v>
      </c>
      <c r="G660" s="16" t="s">
        <v>21</v>
      </c>
      <c r="H660" s="15" t="s">
        <v>30</v>
      </c>
      <c r="I660" s="16" t="s">
        <v>19</v>
      </c>
      <c r="J660" s="53">
        <f>J661</f>
        <v>4955.3999999999996</v>
      </c>
    </row>
    <row r="661" spans="1:10" ht="54.5" x14ac:dyDescent="0.45">
      <c r="A661" s="64" t="s">
        <v>34</v>
      </c>
      <c r="B661" s="16" t="s">
        <v>223</v>
      </c>
      <c r="C661" s="15" t="s">
        <v>54</v>
      </c>
      <c r="D661" s="16" t="s">
        <v>70</v>
      </c>
      <c r="E661" s="16" t="s">
        <v>70</v>
      </c>
      <c r="F661" s="16" t="s">
        <v>10</v>
      </c>
      <c r="G661" s="16" t="s">
        <v>21</v>
      </c>
      <c r="H661" s="15" t="s">
        <v>30</v>
      </c>
      <c r="I661" s="16" t="s">
        <v>29</v>
      </c>
      <c r="J661" s="53">
        <v>4955.3999999999996</v>
      </c>
    </row>
    <row r="662" spans="1:10" ht="36" x14ac:dyDescent="0.45">
      <c r="A662" s="59" t="s">
        <v>150</v>
      </c>
      <c r="B662" s="16" t="s">
        <v>223</v>
      </c>
      <c r="C662" s="16" t="s">
        <v>54</v>
      </c>
      <c r="D662" s="16" t="s">
        <v>70</v>
      </c>
      <c r="E662" s="16" t="s">
        <v>70</v>
      </c>
      <c r="F662" s="16" t="s">
        <v>10</v>
      </c>
      <c r="G662" s="16" t="s">
        <v>21</v>
      </c>
      <c r="H662" s="15" t="s">
        <v>128</v>
      </c>
      <c r="I662" s="16" t="s">
        <v>19</v>
      </c>
      <c r="J662" s="53">
        <f>J663+J664</f>
        <v>2500.3199999999997</v>
      </c>
    </row>
    <row r="663" spans="1:10" ht="54.5" x14ac:dyDescent="0.45">
      <c r="A663" s="64" t="s">
        <v>34</v>
      </c>
      <c r="B663" s="16" t="s">
        <v>223</v>
      </c>
      <c r="C663" s="15" t="s">
        <v>54</v>
      </c>
      <c r="D663" s="16" t="s">
        <v>70</v>
      </c>
      <c r="E663" s="16" t="s">
        <v>70</v>
      </c>
      <c r="F663" s="16" t="s">
        <v>10</v>
      </c>
      <c r="G663" s="16" t="s">
        <v>21</v>
      </c>
      <c r="H663" s="15" t="s">
        <v>128</v>
      </c>
      <c r="I663" s="16" t="s">
        <v>29</v>
      </c>
      <c r="J663" s="53">
        <v>2355.4899999999998</v>
      </c>
    </row>
    <row r="664" spans="1:10" x14ac:dyDescent="0.45">
      <c r="A664" s="64" t="s">
        <v>35</v>
      </c>
      <c r="B664" s="16" t="s">
        <v>223</v>
      </c>
      <c r="C664" s="15" t="s">
        <v>54</v>
      </c>
      <c r="D664" s="16" t="s">
        <v>70</v>
      </c>
      <c r="E664" s="16" t="s">
        <v>70</v>
      </c>
      <c r="F664" s="16" t="s">
        <v>10</v>
      </c>
      <c r="G664" s="16" t="s">
        <v>21</v>
      </c>
      <c r="H664" s="15" t="s">
        <v>128</v>
      </c>
      <c r="I664" s="16" t="s">
        <v>36</v>
      </c>
      <c r="J664" s="53">
        <v>144.83000000000001</v>
      </c>
    </row>
    <row r="665" spans="1:10" x14ac:dyDescent="0.45">
      <c r="A665" s="64" t="s">
        <v>253</v>
      </c>
      <c r="B665" s="16" t="s">
        <v>223</v>
      </c>
      <c r="C665" s="16" t="s">
        <v>54</v>
      </c>
      <c r="D665" s="16" t="s">
        <v>70</v>
      </c>
      <c r="E665" s="16" t="s">
        <v>70</v>
      </c>
      <c r="F665" s="16" t="s">
        <v>10</v>
      </c>
      <c r="G665" s="16" t="s">
        <v>44</v>
      </c>
      <c r="H665" s="15" t="s">
        <v>18</v>
      </c>
      <c r="I665" s="16" t="s">
        <v>19</v>
      </c>
      <c r="J665" s="53">
        <f>J666</f>
        <v>53.9</v>
      </c>
    </row>
    <row r="666" spans="1:10" ht="54" x14ac:dyDescent="0.45">
      <c r="A666" s="57" t="s">
        <v>407</v>
      </c>
      <c r="B666" s="16" t="s">
        <v>223</v>
      </c>
      <c r="C666" s="16" t="s">
        <v>47</v>
      </c>
      <c r="D666" s="16" t="s">
        <v>70</v>
      </c>
      <c r="E666" s="16" t="s">
        <v>70</v>
      </c>
      <c r="F666" s="16" t="s">
        <v>10</v>
      </c>
      <c r="G666" s="16" t="s">
        <v>44</v>
      </c>
      <c r="H666" s="15" t="s">
        <v>129</v>
      </c>
      <c r="I666" s="16" t="s">
        <v>19</v>
      </c>
      <c r="J666" s="53">
        <f>J667</f>
        <v>53.9</v>
      </c>
    </row>
    <row r="667" spans="1:10" x14ac:dyDescent="0.45">
      <c r="A667" s="64" t="s">
        <v>35</v>
      </c>
      <c r="B667" s="16" t="s">
        <v>223</v>
      </c>
      <c r="C667" s="15" t="s">
        <v>54</v>
      </c>
      <c r="D667" s="16" t="s">
        <v>70</v>
      </c>
      <c r="E667" s="16" t="s">
        <v>70</v>
      </c>
      <c r="F667" s="16" t="s">
        <v>10</v>
      </c>
      <c r="G667" s="16" t="s">
        <v>44</v>
      </c>
      <c r="H667" s="15" t="s">
        <v>129</v>
      </c>
      <c r="I667" s="16" t="s">
        <v>36</v>
      </c>
      <c r="J667" s="53">
        <v>53.9</v>
      </c>
    </row>
    <row r="668" spans="1:10" ht="36" x14ac:dyDescent="0.45">
      <c r="A668" s="66" t="s">
        <v>427</v>
      </c>
      <c r="B668" s="13" t="s">
        <v>408</v>
      </c>
      <c r="C668" s="12" t="s">
        <v>16</v>
      </c>
      <c r="D668" s="12" t="s">
        <v>16</v>
      </c>
      <c r="E668" s="13" t="s">
        <v>16</v>
      </c>
      <c r="F668" s="12" t="s">
        <v>17</v>
      </c>
      <c r="G668" s="13" t="s">
        <v>16</v>
      </c>
      <c r="H668" s="12" t="s">
        <v>138</v>
      </c>
      <c r="I668" s="13" t="s">
        <v>19</v>
      </c>
      <c r="J668" s="52">
        <f t="shared" ref="J668:J671" si="20">J669</f>
        <v>2342.59</v>
      </c>
    </row>
    <row r="669" spans="1:10" x14ac:dyDescent="0.45">
      <c r="A669" s="64" t="s">
        <v>20</v>
      </c>
      <c r="B669" s="16" t="s">
        <v>408</v>
      </c>
      <c r="C669" s="15" t="s">
        <v>21</v>
      </c>
      <c r="D669" s="15" t="s">
        <v>16</v>
      </c>
      <c r="E669" s="16" t="s">
        <v>16</v>
      </c>
      <c r="F669" s="15" t="s">
        <v>17</v>
      </c>
      <c r="G669" s="16" t="s">
        <v>16</v>
      </c>
      <c r="H669" s="15" t="s">
        <v>138</v>
      </c>
      <c r="I669" s="16" t="s">
        <v>19</v>
      </c>
      <c r="J669" s="53">
        <f t="shared" si="20"/>
        <v>2342.59</v>
      </c>
    </row>
    <row r="670" spans="1:10" ht="36.5" x14ac:dyDescent="0.45">
      <c r="A670" s="41" t="s">
        <v>102</v>
      </c>
      <c r="B670" s="16" t="s">
        <v>408</v>
      </c>
      <c r="C670" s="15" t="s">
        <v>21</v>
      </c>
      <c r="D670" s="15" t="s">
        <v>67</v>
      </c>
      <c r="E670" s="16" t="s">
        <v>16</v>
      </c>
      <c r="F670" s="15" t="s">
        <v>17</v>
      </c>
      <c r="G670" s="16" t="s">
        <v>16</v>
      </c>
      <c r="H670" s="15" t="s">
        <v>138</v>
      </c>
      <c r="I670" s="16" t="s">
        <v>19</v>
      </c>
      <c r="J670" s="53">
        <f t="shared" si="20"/>
        <v>2342.59</v>
      </c>
    </row>
    <row r="671" spans="1:10" ht="36.5" x14ac:dyDescent="0.45">
      <c r="A671" s="64" t="s">
        <v>428</v>
      </c>
      <c r="B671" s="16" t="s">
        <v>408</v>
      </c>
      <c r="C671" s="15" t="s">
        <v>21</v>
      </c>
      <c r="D671" s="15" t="s">
        <v>67</v>
      </c>
      <c r="E671" s="16" t="s">
        <v>409</v>
      </c>
      <c r="F671" s="15" t="s">
        <v>17</v>
      </c>
      <c r="G671" s="16" t="s">
        <v>16</v>
      </c>
      <c r="H671" s="15" t="s">
        <v>138</v>
      </c>
      <c r="I671" s="16" t="s">
        <v>19</v>
      </c>
      <c r="J671" s="53">
        <f t="shared" si="20"/>
        <v>2342.59</v>
      </c>
    </row>
    <row r="672" spans="1:10" ht="36.5" x14ac:dyDescent="0.45">
      <c r="A672" s="64" t="s">
        <v>410</v>
      </c>
      <c r="B672" s="16" t="s">
        <v>408</v>
      </c>
      <c r="C672" s="15" t="s">
        <v>21</v>
      </c>
      <c r="D672" s="15" t="s">
        <v>67</v>
      </c>
      <c r="E672" s="16" t="s">
        <v>409</v>
      </c>
      <c r="F672" s="15" t="s">
        <v>26</v>
      </c>
      <c r="G672" s="16" t="s">
        <v>16</v>
      </c>
      <c r="H672" s="15" t="s">
        <v>138</v>
      </c>
      <c r="I672" s="16" t="s">
        <v>19</v>
      </c>
      <c r="J672" s="53">
        <f>J673+J676</f>
        <v>2342.59</v>
      </c>
    </row>
    <row r="673" spans="1:10" x14ac:dyDescent="0.45">
      <c r="A673" s="41" t="s">
        <v>33</v>
      </c>
      <c r="B673" s="16" t="s">
        <v>408</v>
      </c>
      <c r="C673" s="15" t="s">
        <v>21</v>
      </c>
      <c r="D673" s="15" t="s">
        <v>67</v>
      </c>
      <c r="E673" s="16" t="s">
        <v>409</v>
      </c>
      <c r="F673" s="15" t="s">
        <v>26</v>
      </c>
      <c r="G673" s="16" t="s">
        <v>16</v>
      </c>
      <c r="H673" s="15" t="s">
        <v>28</v>
      </c>
      <c r="I673" s="16" t="s">
        <v>19</v>
      </c>
      <c r="J673" s="53">
        <f>J674+J675</f>
        <v>150.76999999999998</v>
      </c>
    </row>
    <row r="674" spans="1:10" ht="54.5" x14ac:dyDescent="0.45">
      <c r="A674" s="41" t="s">
        <v>34</v>
      </c>
      <c r="B674" s="16" t="s">
        <v>408</v>
      </c>
      <c r="C674" s="15" t="s">
        <v>21</v>
      </c>
      <c r="D674" s="15" t="s">
        <v>67</v>
      </c>
      <c r="E674" s="16" t="s">
        <v>409</v>
      </c>
      <c r="F674" s="15" t="s">
        <v>26</v>
      </c>
      <c r="G674" s="16" t="s">
        <v>16</v>
      </c>
      <c r="H674" s="15" t="s">
        <v>28</v>
      </c>
      <c r="I674" s="16" t="s">
        <v>29</v>
      </c>
      <c r="J674" s="53">
        <v>58.17</v>
      </c>
    </row>
    <row r="675" spans="1:10" x14ac:dyDescent="0.45">
      <c r="A675" s="41" t="s">
        <v>35</v>
      </c>
      <c r="B675" s="16" t="s">
        <v>408</v>
      </c>
      <c r="C675" s="15" t="s">
        <v>21</v>
      </c>
      <c r="D675" s="15" t="s">
        <v>67</v>
      </c>
      <c r="E675" s="16" t="s">
        <v>409</v>
      </c>
      <c r="F675" s="15" t="s">
        <v>26</v>
      </c>
      <c r="G675" s="16" t="s">
        <v>16</v>
      </c>
      <c r="H675" s="15" t="s">
        <v>28</v>
      </c>
      <c r="I675" s="16" t="s">
        <v>36</v>
      </c>
      <c r="J675" s="53">
        <v>92.6</v>
      </c>
    </row>
    <row r="676" spans="1:10" ht="36.5" x14ac:dyDescent="0.45">
      <c r="A676" s="41" t="s">
        <v>39</v>
      </c>
      <c r="B676" s="16" t="s">
        <v>408</v>
      </c>
      <c r="C676" s="15" t="s">
        <v>21</v>
      </c>
      <c r="D676" s="15" t="s">
        <v>67</v>
      </c>
      <c r="E676" s="16" t="s">
        <v>409</v>
      </c>
      <c r="F676" s="15" t="s">
        <v>26</v>
      </c>
      <c r="G676" s="16" t="s">
        <v>16</v>
      </c>
      <c r="H676" s="15" t="s">
        <v>30</v>
      </c>
      <c r="I676" s="16" t="s">
        <v>19</v>
      </c>
      <c r="J676" s="53">
        <f>J677</f>
        <v>2191.8200000000002</v>
      </c>
    </row>
    <row r="677" spans="1:10" ht="54.5" x14ac:dyDescent="0.45">
      <c r="A677" s="41" t="s">
        <v>34</v>
      </c>
      <c r="B677" s="16" t="s">
        <v>408</v>
      </c>
      <c r="C677" s="15" t="s">
        <v>21</v>
      </c>
      <c r="D677" s="15" t="s">
        <v>67</v>
      </c>
      <c r="E677" s="16" t="s">
        <v>409</v>
      </c>
      <c r="F677" s="15" t="s">
        <v>26</v>
      </c>
      <c r="G677" s="16" t="s">
        <v>16</v>
      </c>
      <c r="H677" s="15" t="s">
        <v>30</v>
      </c>
      <c r="I677" s="16" t="s">
        <v>29</v>
      </c>
      <c r="J677" s="53">
        <v>2191.8200000000002</v>
      </c>
    </row>
    <row r="678" spans="1:10" ht="50.5" x14ac:dyDescent="0.45">
      <c r="A678" s="99" t="s">
        <v>358</v>
      </c>
      <c r="B678" s="13" t="s">
        <v>226</v>
      </c>
      <c r="C678" s="12" t="s">
        <v>16</v>
      </c>
      <c r="D678" s="12" t="s">
        <v>16</v>
      </c>
      <c r="E678" s="13" t="s">
        <v>16</v>
      </c>
      <c r="F678" s="12" t="s">
        <v>17</v>
      </c>
      <c r="G678" s="13" t="s">
        <v>16</v>
      </c>
      <c r="H678" s="12" t="s">
        <v>18</v>
      </c>
      <c r="I678" s="13" t="s">
        <v>19</v>
      </c>
      <c r="J678" s="52">
        <f>J679+J705+J715+J689</f>
        <v>6964.41</v>
      </c>
    </row>
    <row r="679" spans="1:10" x14ac:dyDescent="0.45">
      <c r="A679" s="64" t="s">
        <v>20</v>
      </c>
      <c r="B679" s="16" t="s">
        <v>226</v>
      </c>
      <c r="C679" s="15" t="s">
        <v>21</v>
      </c>
      <c r="D679" s="15" t="s">
        <v>16</v>
      </c>
      <c r="E679" s="16" t="s">
        <v>16</v>
      </c>
      <c r="F679" s="15" t="s">
        <v>17</v>
      </c>
      <c r="G679" s="16" t="s">
        <v>16</v>
      </c>
      <c r="H679" s="15" t="s">
        <v>18</v>
      </c>
      <c r="I679" s="16" t="s">
        <v>19</v>
      </c>
      <c r="J679" s="52">
        <f t="shared" ref="J679:J681" si="21">J680</f>
        <v>3461.8999999999996</v>
      </c>
    </row>
    <row r="680" spans="1:10" ht="54.5" x14ac:dyDescent="0.45">
      <c r="A680" s="41" t="s">
        <v>46</v>
      </c>
      <c r="B680" s="16" t="s">
        <v>226</v>
      </c>
      <c r="C680" s="14" t="s">
        <v>43</v>
      </c>
      <c r="D680" s="16" t="s">
        <v>54</v>
      </c>
      <c r="E680" s="19" t="s">
        <v>16</v>
      </c>
      <c r="F680" s="16" t="s">
        <v>17</v>
      </c>
      <c r="G680" s="16" t="s">
        <v>16</v>
      </c>
      <c r="H680" s="15" t="s">
        <v>18</v>
      </c>
      <c r="I680" s="16" t="s">
        <v>19</v>
      </c>
      <c r="J680" s="52">
        <f t="shared" si="21"/>
        <v>3461.8999999999996</v>
      </c>
    </row>
    <row r="681" spans="1:10" x14ac:dyDescent="0.45">
      <c r="A681" s="41" t="s">
        <v>48</v>
      </c>
      <c r="B681" s="16" t="s">
        <v>226</v>
      </c>
      <c r="C681" s="14" t="s">
        <v>43</v>
      </c>
      <c r="D681" s="16" t="s">
        <v>54</v>
      </c>
      <c r="E681" s="16" t="s">
        <v>45</v>
      </c>
      <c r="F681" s="16" t="s">
        <v>17</v>
      </c>
      <c r="G681" s="16" t="s">
        <v>16</v>
      </c>
      <c r="H681" s="15" t="s">
        <v>18</v>
      </c>
      <c r="I681" s="16" t="s">
        <v>19</v>
      </c>
      <c r="J681" s="53">
        <f t="shared" si="21"/>
        <v>3461.8999999999996</v>
      </c>
    </row>
    <row r="682" spans="1:10" ht="36.5" x14ac:dyDescent="0.45">
      <c r="A682" s="41" t="s">
        <v>49</v>
      </c>
      <c r="B682" s="16" t="s">
        <v>226</v>
      </c>
      <c r="C682" s="14" t="s">
        <v>43</v>
      </c>
      <c r="D682" s="16" t="s">
        <v>54</v>
      </c>
      <c r="E682" s="14">
        <v>51</v>
      </c>
      <c r="F682" s="14">
        <v>2</v>
      </c>
      <c r="G682" s="16" t="s">
        <v>16</v>
      </c>
      <c r="H682" s="15" t="s">
        <v>18</v>
      </c>
      <c r="I682" s="16" t="s">
        <v>19</v>
      </c>
      <c r="J682" s="53">
        <f>J683+J687</f>
        <v>3461.8999999999996</v>
      </c>
    </row>
    <row r="683" spans="1:10" x14ac:dyDescent="0.45">
      <c r="A683" s="41" t="s">
        <v>33</v>
      </c>
      <c r="B683" s="16" t="s">
        <v>226</v>
      </c>
      <c r="C683" s="14" t="s">
        <v>43</v>
      </c>
      <c r="D683" s="16" t="s">
        <v>54</v>
      </c>
      <c r="E683" s="14">
        <v>51</v>
      </c>
      <c r="F683" s="14">
        <v>2</v>
      </c>
      <c r="G683" s="16" t="s">
        <v>16</v>
      </c>
      <c r="H683" s="15" t="s">
        <v>28</v>
      </c>
      <c r="I683" s="16" t="s">
        <v>19</v>
      </c>
      <c r="J683" s="53">
        <f>J684+J685+J686</f>
        <v>805.7</v>
      </c>
    </row>
    <row r="684" spans="1:10" ht="54.5" x14ac:dyDescent="0.45">
      <c r="A684" s="41" t="s">
        <v>34</v>
      </c>
      <c r="B684" s="16" t="s">
        <v>226</v>
      </c>
      <c r="C684" s="15" t="s">
        <v>21</v>
      </c>
      <c r="D684" s="16" t="s">
        <v>54</v>
      </c>
      <c r="E684" s="14">
        <v>51</v>
      </c>
      <c r="F684" s="14">
        <v>2</v>
      </c>
      <c r="G684" s="16" t="s">
        <v>16</v>
      </c>
      <c r="H684" s="15" t="s">
        <v>28</v>
      </c>
      <c r="I684" s="16" t="s">
        <v>29</v>
      </c>
      <c r="J684" s="53">
        <v>60.94</v>
      </c>
    </row>
    <row r="685" spans="1:10" x14ac:dyDescent="0.45">
      <c r="A685" s="41" t="s">
        <v>35</v>
      </c>
      <c r="B685" s="16" t="s">
        <v>226</v>
      </c>
      <c r="C685" s="15" t="s">
        <v>21</v>
      </c>
      <c r="D685" s="16" t="s">
        <v>54</v>
      </c>
      <c r="E685" s="14">
        <v>51</v>
      </c>
      <c r="F685" s="14">
        <v>2</v>
      </c>
      <c r="G685" s="16" t="s">
        <v>16</v>
      </c>
      <c r="H685" s="15" t="s">
        <v>28</v>
      </c>
      <c r="I685" s="16" t="s">
        <v>36</v>
      </c>
      <c r="J685" s="53">
        <v>729.76</v>
      </c>
    </row>
    <row r="686" spans="1:10" x14ac:dyDescent="0.45">
      <c r="A686" s="64" t="s">
        <v>37</v>
      </c>
      <c r="B686" s="16" t="s">
        <v>226</v>
      </c>
      <c r="C686" s="15" t="s">
        <v>21</v>
      </c>
      <c r="D686" s="16" t="s">
        <v>54</v>
      </c>
      <c r="E686" s="14">
        <v>51</v>
      </c>
      <c r="F686" s="14">
        <v>2</v>
      </c>
      <c r="G686" s="16" t="s">
        <v>16</v>
      </c>
      <c r="H686" s="15" t="s">
        <v>28</v>
      </c>
      <c r="I686" s="16" t="s">
        <v>38</v>
      </c>
      <c r="J686" s="53">
        <v>15</v>
      </c>
    </row>
    <row r="687" spans="1:10" ht="36.5" x14ac:dyDescent="0.45">
      <c r="A687" s="41" t="s">
        <v>39</v>
      </c>
      <c r="B687" s="16" t="s">
        <v>226</v>
      </c>
      <c r="C687" s="14" t="s">
        <v>43</v>
      </c>
      <c r="D687" s="16" t="s">
        <v>54</v>
      </c>
      <c r="E687" s="14">
        <v>51</v>
      </c>
      <c r="F687" s="14">
        <v>2</v>
      </c>
      <c r="G687" s="16" t="s">
        <v>16</v>
      </c>
      <c r="H687" s="15" t="s">
        <v>30</v>
      </c>
      <c r="I687" s="16" t="s">
        <v>19</v>
      </c>
      <c r="J687" s="53">
        <f>J688</f>
        <v>2656.2</v>
      </c>
    </row>
    <row r="688" spans="1:10" ht="54.5" x14ac:dyDescent="0.45">
      <c r="A688" s="41" t="s">
        <v>34</v>
      </c>
      <c r="B688" s="16" t="s">
        <v>226</v>
      </c>
      <c r="C688" s="15" t="s">
        <v>21</v>
      </c>
      <c r="D688" s="16" t="s">
        <v>54</v>
      </c>
      <c r="E688" s="14">
        <v>51</v>
      </c>
      <c r="F688" s="14">
        <v>2</v>
      </c>
      <c r="G688" s="16" t="s">
        <v>16</v>
      </c>
      <c r="H688" s="15" t="s">
        <v>30</v>
      </c>
      <c r="I688" s="16" t="s">
        <v>29</v>
      </c>
      <c r="J688" s="53">
        <v>2656.2</v>
      </c>
    </row>
    <row r="689" spans="1:10" x14ac:dyDescent="0.45">
      <c r="A689" s="42" t="s">
        <v>40</v>
      </c>
      <c r="B689" s="14">
        <v>670</v>
      </c>
      <c r="C689" s="11" t="s">
        <v>43</v>
      </c>
      <c r="D689" s="13">
        <v>13</v>
      </c>
      <c r="E689" s="13" t="s">
        <v>16</v>
      </c>
      <c r="F689" s="13" t="s">
        <v>17</v>
      </c>
      <c r="G689" s="13" t="s">
        <v>16</v>
      </c>
      <c r="H689" s="12" t="s">
        <v>18</v>
      </c>
      <c r="I689" s="13" t="s">
        <v>19</v>
      </c>
      <c r="J689" s="53">
        <f>J694+J690+J703+J699</f>
        <v>149</v>
      </c>
    </row>
    <row r="690" spans="1:10" x14ac:dyDescent="0.45">
      <c r="A690" s="41" t="s">
        <v>48</v>
      </c>
      <c r="B690" s="14">
        <v>670</v>
      </c>
      <c r="C690" s="19" t="s">
        <v>21</v>
      </c>
      <c r="D690" s="16">
        <v>13</v>
      </c>
      <c r="E690" s="16" t="s">
        <v>45</v>
      </c>
      <c r="F690" s="16" t="s">
        <v>17</v>
      </c>
      <c r="G690" s="16" t="s">
        <v>16</v>
      </c>
      <c r="H690" s="15" t="s">
        <v>18</v>
      </c>
      <c r="I690" s="16" t="s">
        <v>19</v>
      </c>
      <c r="J690" s="53">
        <f t="shared" ref="J690:J692" si="22">J691</f>
        <v>40</v>
      </c>
    </row>
    <row r="691" spans="1:10" ht="36.5" x14ac:dyDescent="0.45">
      <c r="A691" s="41" t="s">
        <v>62</v>
      </c>
      <c r="B691" s="14">
        <v>670</v>
      </c>
      <c r="C691" s="19" t="s">
        <v>21</v>
      </c>
      <c r="D691" s="16">
        <v>13</v>
      </c>
      <c r="E691" s="16" t="s">
        <v>45</v>
      </c>
      <c r="F691" s="16" t="s">
        <v>11</v>
      </c>
      <c r="G691" s="16" t="s">
        <v>16</v>
      </c>
      <c r="H691" s="15" t="s">
        <v>18</v>
      </c>
      <c r="I691" s="16" t="s">
        <v>19</v>
      </c>
      <c r="J691" s="53">
        <f t="shared" si="22"/>
        <v>40</v>
      </c>
    </row>
    <row r="692" spans="1:10" x14ac:dyDescent="0.45">
      <c r="A692" s="54" t="s">
        <v>65</v>
      </c>
      <c r="B692" s="14">
        <v>670</v>
      </c>
      <c r="C692" s="19" t="s">
        <v>21</v>
      </c>
      <c r="D692" s="19">
        <v>13</v>
      </c>
      <c r="E692" s="14">
        <v>51</v>
      </c>
      <c r="F692" s="14">
        <v>5</v>
      </c>
      <c r="G692" s="16" t="s">
        <v>16</v>
      </c>
      <c r="H692" s="15" t="s">
        <v>66</v>
      </c>
      <c r="I692" s="16" t="s">
        <v>19</v>
      </c>
      <c r="J692" s="53">
        <f t="shared" si="22"/>
        <v>40</v>
      </c>
    </row>
    <row r="693" spans="1:10" x14ac:dyDescent="0.45">
      <c r="A693" s="41" t="s">
        <v>35</v>
      </c>
      <c r="B693" s="14">
        <v>670</v>
      </c>
      <c r="C693" s="15" t="s">
        <v>21</v>
      </c>
      <c r="D693" s="19">
        <v>13</v>
      </c>
      <c r="E693" s="14">
        <v>51</v>
      </c>
      <c r="F693" s="14">
        <v>5</v>
      </c>
      <c r="G693" s="16" t="s">
        <v>16</v>
      </c>
      <c r="H693" s="15" t="s">
        <v>66</v>
      </c>
      <c r="I693" s="16" t="s">
        <v>36</v>
      </c>
      <c r="J693" s="53">
        <v>40</v>
      </c>
    </row>
    <row r="694" spans="1:10" ht="53.5" x14ac:dyDescent="0.45">
      <c r="A694" s="66" t="s">
        <v>324</v>
      </c>
      <c r="B694" s="16" t="s">
        <v>226</v>
      </c>
      <c r="C694" s="14" t="s">
        <v>43</v>
      </c>
      <c r="D694" s="16">
        <v>13</v>
      </c>
      <c r="E694" s="16" t="s">
        <v>256</v>
      </c>
      <c r="F694" s="16" t="s">
        <v>17</v>
      </c>
      <c r="G694" s="16" t="s">
        <v>16</v>
      </c>
      <c r="H694" s="15" t="s">
        <v>18</v>
      </c>
      <c r="I694" s="16" t="s">
        <v>19</v>
      </c>
      <c r="J694" s="53">
        <f>J697</f>
        <v>0</v>
      </c>
    </row>
    <row r="695" spans="1:10" ht="54.5" x14ac:dyDescent="0.45">
      <c r="A695" s="64" t="s">
        <v>490</v>
      </c>
      <c r="B695" s="16" t="s">
        <v>226</v>
      </c>
      <c r="C695" s="15" t="s">
        <v>21</v>
      </c>
      <c r="D695" s="19">
        <v>13</v>
      </c>
      <c r="E695" s="16" t="s">
        <v>256</v>
      </c>
      <c r="F695" s="16" t="s">
        <v>26</v>
      </c>
      <c r="G695" s="16" t="s">
        <v>16</v>
      </c>
      <c r="H695" s="15" t="s">
        <v>18</v>
      </c>
      <c r="I695" s="16" t="s">
        <v>19</v>
      </c>
      <c r="J695" s="53">
        <f>J696</f>
        <v>0</v>
      </c>
    </row>
    <row r="696" spans="1:10" ht="36.5" x14ac:dyDescent="0.45">
      <c r="A696" s="64" t="s">
        <v>504</v>
      </c>
      <c r="B696" s="16" t="s">
        <v>226</v>
      </c>
      <c r="C696" s="15" t="s">
        <v>21</v>
      </c>
      <c r="D696" s="19">
        <v>13</v>
      </c>
      <c r="E696" s="16" t="s">
        <v>256</v>
      </c>
      <c r="F696" s="16" t="s">
        <v>26</v>
      </c>
      <c r="G696" s="16" t="s">
        <v>70</v>
      </c>
      <c r="H696" s="15" t="s">
        <v>18</v>
      </c>
      <c r="I696" s="16" t="s">
        <v>19</v>
      </c>
      <c r="J696" s="53">
        <f>J697</f>
        <v>0</v>
      </c>
    </row>
    <row r="697" spans="1:10" ht="36.5" x14ac:dyDescent="0.45">
      <c r="A697" s="64" t="s">
        <v>505</v>
      </c>
      <c r="B697" s="16" t="s">
        <v>226</v>
      </c>
      <c r="C697" s="15" t="s">
        <v>21</v>
      </c>
      <c r="D697" s="19">
        <v>13</v>
      </c>
      <c r="E697" s="16" t="s">
        <v>256</v>
      </c>
      <c r="F697" s="16" t="s">
        <v>26</v>
      </c>
      <c r="G697" s="16" t="s">
        <v>70</v>
      </c>
      <c r="H697" s="15" t="s">
        <v>503</v>
      </c>
      <c r="I697" s="16" t="s">
        <v>19</v>
      </c>
      <c r="J697" s="53">
        <f>J698</f>
        <v>0</v>
      </c>
    </row>
    <row r="698" spans="1:10" x14ac:dyDescent="0.45">
      <c r="A698" s="41" t="s">
        <v>35</v>
      </c>
      <c r="B698" s="16" t="s">
        <v>226</v>
      </c>
      <c r="C698" s="15" t="s">
        <v>21</v>
      </c>
      <c r="D698" s="19">
        <v>13</v>
      </c>
      <c r="E698" s="16" t="s">
        <v>256</v>
      </c>
      <c r="F698" s="16" t="s">
        <v>26</v>
      </c>
      <c r="G698" s="16" t="s">
        <v>70</v>
      </c>
      <c r="H698" s="15" t="s">
        <v>503</v>
      </c>
      <c r="I698" s="16" t="s">
        <v>36</v>
      </c>
      <c r="J698" s="53">
        <v>0</v>
      </c>
    </row>
    <row r="699" spans="1:10" ht="54.5" x14ac:dyDescent="0.45">
      <c r="A699" s="41" t="s">
        <v>933</v>
      </c>
      <c r="B699" s="16" t="s">
        <v>226</v>
      </c>
      <c r="C699" s="15" t="s">
        <v>21</v>
      </c>
      <c r="D699" s="19">
        <v>13</v>
      </c>
      <c r="E699" s="16" t="s">
        <v>88</v>
      </c>
      <c r="F699" s="15" t="s">
        <v>17</v>
      </c>
      <c r="G699" s="16" t="s">
        <v>16</v>
      </c>
      <c r="H699" s="15" t="s">
        <v>18</v>
      </c>
      <c r="I699" s="16" t="s">
        <v>19</v>
      </c>
      <c r="J699" s="53">
        <f>J700</f>
        <v>99</v>
      </c>
    </row>
    <row r="700" spans="1:10" ht="54.5" x14ac:dyDescent="0.45">
      <c r="A700" s="41" t="s">
        <v>932</v>
      </c>
      <c r="B700" s="16" t="s">
        <v>226</v>
      </c>
      <c r="C700" s="15" t="s">
        <v>21</v>
      </c>
      <c r="D700" s="19">
        <v>13</v>
      </c>
      <c r="E700" s="16" t="s">
        <v>88</v>
      </c>
      <c r="F700" s="15" t="s">
        <v>17</v>
      </c>
      <c r="G700" s="16" t="s">
        <v>21</v>
      </c>
      <c r="H700" s="15" t="s">
        <v>18</v>
      </c>
      <c r="I700" s="16" t="s">
        <v>19</v>
      </c>
      <c r="J700" s="53">
        <f>J701</f>
        <v>99</v>
      </c>
    </row>
    <row r="701" spans="1:10" ht="36.5" x14ac:dyDescent="0.45">
      <c r="A701" s="41" t="s">
        <v>505</v>
      </c>
      <c r="B701" s="16" t="s">
        <v>226</v>
      </c>
      <c r="C701" s="15" t="s">
        <v>21</v>
      </c>
      <c r="D701" s="19">
        <v>13</v>
      </c>
      <c r="E701" s="16" t="s">
        <v>88</v>
      </c>
      <c r="F701" s="15" t="s">
        <v>17</v>
      </c>
      <c r="G701" s="16" t="s">
        <v>21</v>
      </c>
      <c r="H701" s="15" t="s">
        <v>503</v>
      </c>
      <c r="I701" s="16" t="s">
        <v>19</v>
      </c>
      <c r="J701" s="53">
        <f>J702</f>
        <v>99</v>
      </c>
    </row>
    <row r="702" spans="1:10" x14ac:dyDescent="0.45">
      <c r="A702" s="41" t="s">
        <v>35</v>
      </c>
      <c r="B702" s="16" t="s">
        <v>226</v>
      </c>
      <c r="C702" s="15" t="s">
        <v>21</v>
      </c>
      <c r="D702" s="19">
        <v>13</v>
      </c>
      <c r="E702" s="16" t="s">
        <v>88</v>
      </c>
      <c r="F702" s="15" t="s">
        <v>17</v>
      </c>
      <c r="G702" s="16" t="s">
        <v>21</v>
      </c>
      <c r="H702" s="15" t="s">
        <v>503</v>
      </c>
      <c r="I702" s="16" t="s">
        <v>36</v>
      </c>
      <c r="J702" s="53">
        <v>99</v>
      </c>
    </row>
    <row r="703" spans="1:10" ht="36.5" x14ac:dyDescent="0.45">
      <c r="A703" s="41" t="s">
        <v>373</v>
      </c>
      <c r="B703" s="16" t="s">
        <v>226</v>
      </c>
      <c r="C703" s="15" t="s">
        <v>21</v>
      </c>
      <c r="D703" s="15" t="s">
        <v>74</v>
      </c>
      <c r="E703" s="16" t="s">
        <v>371</v>
      </c>
      <c r="F703" s="15" t="s">
        <v>85</v>
      </c>
      <c r="G703" s="16" t="s">
        <v>16</v>
      </c>
      <c r="H703" s="15" t="s">
        <v>18</v>
      </c>
      <c r="I703" s="16" t="s">
        <v>19</v>
      </c>
      <c r="J703" s="53">
        <f>J704</f>
        <v>10</v>
      </c>
    </row>
    <row r="704" spans="1:10" x14ac:dyDescent="0.45">
      <c r="A704" s="41" t="s">
        <v>35</v>
      </c>
      <c r="B704" s="16" t="s">
        <v>226</v>
      </c>
      <c r="C704" s="15" t="s">
        <v>21</v>
      </c>
      <c r="D704" s="15" t="s">
        <v>74</v>
      </c>
      <c r="E704" s="16" t="s">
        <v>371</v>
      </c>
      <c r="F704" s="15" t="s">
        <v>85</v>
      </c>
      <c r="G704" s="16" t="s">
        <v>16</v>
      </c>
      <c r="H704" s="15" t="s">
        <v>372</v>
      </c>
      <c r="I704" s="16" t="s">
        <v>36</v>
      </c>
      <c r="J704" s="53">
        <v>10</v>
      </c>
    </row>
    <row r="705" spans="1:10" x14ac:dyDescent="0.45">
      <c r="A705" s="60" t="s">
        <v>77</v>
      </c>
      <c r="B705" s="13" t="s">
        <v>226</v>
      </c>
      <c r="C705" s="11" t="s">
        <v>47</v>
      </c>
      <c r="D705" s="12" t="s">
        <v>16</v>
      </c>
      <c r="E705" s="18" t="s">
        <v>16</v>
      </c>
      <c r="F705" s="13" t="s">
        <v>17</v>
      </c>
      <c r="G705" s="13" t="s">
        <v>16</v>
      </c>
      <c r="H705" s="12" t="s">
        <v>18</v>
      </c>
      <c r="I705" s="13" t="s">
        <v>19</v>
      </c>
      <c r="J705" s="52">
        <f t="shared" ref="J705:J707" si="23">J706</f>
        <v>1355.5</v>
      </c>
    </row>
    <row r="706" spans="1:10" x14ac:dyDescent="0.45">
      <c r="A706" s="41" t="s">
        <v>78</v>
      </c>
      <c r="B706" s="16" t="s">
        <v>226</v>
      </c>
      <c r="C706" s="14" t="s">
        <v>47</v>
      </c>
      <c r="D706" s="16" t="s">
        <v>100</v>
      </c>
      <c r="E706" s="19" t="s">
        <v>16</v>
      </c>
      <c r="F706" s="16" t="s">
        <v>17</v>
      </c>
      <c r="G706" s="16" t="s">
        <v>16</v>
      </c>
      <c r="H706" s="15" t="s">
        <v>18</v>
      </c>
      <c r="I706" s="16" t="s">
        <v>19</v>
      </c>
      <c r="J706" s="53">
        <f t="shared" si="23"/>
        <v>1355.5</v>
      </c>
    </row>
    <row r="707" spans="1:10" ht="54" x14ac:dyDescent="0.45">
      <c r="A707" s="58" t="s">
        <v>297</v>
      </c>
      <c r="B707" s="16" t="s">
        <v>226</v>
      </c>
      <c r="C707" s="14" t="s">
        <v>47</v>
      </c>
      <c r="D707" s="16" t="s">
        <v>100</v>
      </c>
      <c r="E707" s="19" t="s">
        <v>54</v>
      </c>
      <c r="F707" s="16" t="s">
        <v>17</v>
      </c>
      <c r="G707" s="16" t="s">
        <v>16</v>
      </c>
      <c r="H707" s="15" t="s">
        <v>18</v>
      </c>
      <c r="I707" s="16" t="s">
        <v>19</v>
      </c>
      <c r="J707" s="53">
        <f t="shared" si="23"/>
        <v>1355.5</v>
      </c>
    </row>
    <row r="708" spans="1:10" ht="36" x14ac:dyDescent="0.45">
      <c r="A708" s="58" t="s">
        <v>266</v>
      </c>
      <c r="B708" s="16" t="s">
        <v>226</v>
      </c>
      <c r="C708" s="14" t="s">
        <v>47</v>
      </c>
      <c r="D708" s="16" t="s">
        <v>100</v>
      </c>
      <c r="E708" s="19" t="s">
        <v>54</v>
      </c>
      <c r="F708" s="16" t="s">
        <v>9</v>
      </c>
      <c r="G708" s="16" t="s">
        <v>16</v>
      </c>
      <c r="H708" s="15" t="s">
        <v>18</v>
      </c>
      <c r="I708" s="16" t="s">
        <v>19</v>
      </c>
      <c r="J708" s="53">
        <f>J709+J712</f>
        <v>1355.5</v>
      </c>
    </row>
    <row r="709" spans="1:10" ht="36" x14ac:dyDescent="0.45">
      <c r="A709" s="58" t="s">
        <v>318</v>
      </c>
      <c r="B709" s="16" t="s">
        <v>226</v>
      </c>
      <c r="C709" s="14" t="s">
        <v>47</v>
      </c>
      <c r="D709" s="16" t="s">
        <v>100</v>
      </c>
      <c r="E709" s="19" t="s">
        <v>54</v>
      </c>
      <c r="F709" s="16" t="s">
        <v>9</v>
      </c>
      <c r="G709" s="16" t="s">
        <v>21</v>
      </c>
      <c r="H709" s="15" t="s">
        <v>18</v>
      </c>
      <c r="I709" s="16" t="s">
        <v>19</v>
      </c>
      <c r="J709" s="53">
        <f>J710</f>
        <v>429.7</v>
      </c>
    </row>
    <row r="710" spans="1:10" ht="36.5" x14ac:dyDescent="0.45">
      <c r="A710" s="41" t="s">
        <v>293</v>
      </c>
      <c r="B710" s="16" t="s">
        <v>226</v>
      </c>
      <c r="C710" s="14" t="s">
        <v>47</v>
      </c>
      <c r="D710" s="16" t="s">
        <v>100</v>
      </c>
      <c r="E710" s="19" t="s">
        <v>54</v>
      </c>
      <c r="F710" s="16" t="s">
        <v>9</v>
      </c>
      <c r="G710" s="16" t="s">
        <v>21</v>
      </c>
      <c r="H710" s="15" t="s">
        <v>239</v>
      </c>
      <c r="I710" s="16" t="s">
        <v>19</v>
      </c>
      <c r="J710" s="53">
        <f>J711</f>
        <v>429.7</v>
      </c>
    </row>
    <row r="711" spans="1:10" x14ac:dyDescent="0.45">
      <c r="A711" s="41" t="s">
        <v>35</v>
      </c>
      <c r="B711" s="16" t="s">
        <v>226</v>
      </c>
      <c r="C711" s="15" t="s">
        <v>54</v>
      </c>
      <c r="D711" s="16" t="s">
        <v>100</v>
      </c>
      <c r="E711" s="19" t="s">
        <v>54</v>
      </c>
      <c r="F711" s="16" t="s">
        <v>9</v>
      </c>
      <c r="G711" s="16" t="s">
        <v>21</v>
      </c>
      <c r="H711" s="15" t="s">
        <v>239</v>
      </c>
      <c r="I711" s="16" t="s">
        <v>36</v>
      </c>
      <c r="J711" s="53">
        <v>429.7</v>
      </c>
    </row>
    <row r="712" spans="1:10" ht="36" x14ac:dyDescent="0.45">
      <c r="A712" s="58" t="s">
        <v>319</v>
      </c>
      <c r="B712" s="16" t="s">
        <v>226</v>
      </c>
      <c r="C712" s="14" t="s">
        <v>47</v>
      </c>
      <c r="D712" s="16" t="s">
        <v>100</v>
      </c>
      <c r="E712" s="19" t="s">
        <v>54</v>
      </c>
      <c r="F712" s="16" t="s">
        <v>9</v>
      </c>
      <c r="G712" s="16" t="s">
        <v>44</v>
      </c>
      <c r="H712" s="15" t="s">
        <v>18</v>
      </c>
      <c r="I712" s="16" t="s">
        <v>19</v>
      </c>
      <c r="J712" s="53">
        <f>J713</f>
        <v>925.8</v>
      </c>
    </row>
    <row r="713" spans="1:10" ht="36.5" x14ac:dyDescent="0.45">
      <c r="A713" s="41" t="s">
        <v>293</v>
      </c>
      <c r="B713" s="16" t="s">
        <v>226</v>
      </c>
      <c r="C713" s="14" t="s">
        <v>47</v>
      </c>
      <c r="D713" s="16" t="s">
        <v>100</v>
      </c>
      <c r="E713" s="19" t="s">
        <v>54</v>
      </c>
      <c r="F713" s="16" t="s">
        <v>9</v>
      </c>
      <c r="G713" s="16" t="s">
        <v>44</v>
      </c>
      <c r="H713" s="15" t="s">
        <v>239</v>
      </c>
      <c r="I713" s="16" t="s">
        <v>19</v>
      </c>
      <c r="J713" s="53">
        <f>J714</f>
        <v>925.8</v>
      </c>
    </row>
    <row r="714" spans="1:10" x14ac:dyDescent="0.45">
      <c r="A714" s="41" t="s">
        <v>35</v>
      </c>
      <c r="B714" s="16" t="s">
        <v>226</v>
      </c>
      <c r="C714" s="15" t="s">
        <v>54</v>
      </c>
      <c r="D714" s="16" t="s">
        <v>100</v>
      </c>
      <c r="E714" s="19" t="s">
        <v>54</v>
      </c>
      <c r="F714" s="16" t="s">
        <v>9</v>
      </c>
      <c r="G714" s="16" t="s">
        <v>44</v>
      </c>
      <c r="H714" s="15" t="s">
        <v>239</v>
      </c>
      <c r="I714" s="16" t="s">
        <v>36</v>
      </c>
      <c r="J714" s="53">
        <v>925.8</v>
      </c>
    </row>
    <row r="715" spans="1:10" x14ac:dyDescent="0.45">
      <c r="A715" s="42" t="s">
        <v>89</v>
      </c>
      <c r="B715" s="16" t="s">
        <v>226</v>
      </c>
      <c r="C715" s="12" t="s">
        <v>70</v>
      </c>
      <c r="D715" s="12" t="s">
        <v>16</v>
      </c>
      <c r="E715" s="13" t="s">
        <v>16</v>
      </c>
      <c r="F715" s="13" t="s">
        <v>17</v>
      </c>
      <c r="G715" s="13" t="s">
        <v>16</v>
      </c>
      <c r="H715" s="12" t="s">
        <v>18</v>
      </c>
      <c r="I715" s="13" t="s">
        <v>19</v>
      </c>
      <c r="J715" s="52">
        <f>J716</f>
        <v>1998.01</v>
      </c>
    </row>
    <row r="716" spans="1:10" x14ac:dyDescent="0.45">
      <c r="A716" s="41" t="s">
        <v>232</v>
      </c>
      <c r="B716" s="16" t="s">
        <v>226</v>
      </c>
      <c r="C716" s="15" t="s">
        <v>70</v>
      </c>
      <c r="D716" s="15" t="s">
        <v>24</v>
      </c>
      <c r="E716" s="16" t="s">
        <v>16</v>
      </c>
      <c r="F716" s="15" t="s">
        <v>17</v>
      </c>
      <c r="G716" s="16" t="s">
        <v>16</v>
      </c>
      <c r="H716" s="15" t="s">
        <v>18</v>
      </c>
      <c r="I716" s="16" t="s">
        <v>19</v>
      </c>
      <c r="J716" s="53">
        <f>J717</f>
        <v>1998.01</v>
      </c>
    </row>
    <row r="717" spans="1:10" ht="54.5" x14ac:dyDescent="0.45">
      <c r="A717" s="41" t="s">
        <v>278</v>
      </c>
      <c r="B717" s="16" t="s">
        <v>226</v>
      </c>
      <c r="C717" s="15" t="s">
        <v>70</v>
      </c>
      <c r="D717" s="15" t="s">
        <v>24</v>
      </c>
      <c r="E717" s="16" t="s">
        <v>55</v>
      </c>
      <c r="F717" s="15" t="s">
        <v>17</v>
      </c>
      <c r="G717" s="16" t="s">
        <v>16</v>
      </c>
      <c r="H717" s="15" t="s">
        <v>18</v>
      </c>
      <c r="I717" s="16" t="s">
        <v>19</v>
      </c>
      <c r="J717" s="53">
        <f>J725+J718</f>
        <v>1998.01</v>
      </c>
    </row>
    <row r="718" spans="1:10" ht="36.5" x14ac:dyDescent="0.45">
      <c r="A718" s="41" t="s">
        <v>280</v>
      </c>
      <c r="B718" s="16" t="s">
        <v>226</v>
      </c>
      <c r="C718" s="15" t="s">
        <v>70</v>
      </c>
      <c r="D718" s="15" t="s">
        <v>24</v>
      </c>
      <c r="E718" s="16" t="s">
        <v>55</v>
      </c>
      <c r="F718" s="16" t="s">
        <v>85</v>
      </c>
      <c r="G718" s="16" t="s">
        <v>16</v>
      </c>
      <c r="H718" s="15" t="s">
        <v>18</v>
      </c>
      <c r="I718" s="16" t="s">
        <v>19</v>
      </c>
      <c r="J718" s="53">
        <f>J722+J719</f>
        <v>1122.81</v>
      </c>
    </row>
    <row r="719" spans="1:10" x14ac:dyDescent="0.45">
      <c r="A719" s="41" t="s">
        <v>245</v>
      </c>
      <c r="B719" s="16" t="s">
        <v>226</v>
      </c>
      <c r="C719" s="15" t="s">
        <v>70</v>
      </c>
      <c r="D719" s="15" t="s">
        <v>24</v>
      </c>
      <c r="E719" s="16" t="s">
        <v>55</v>
      </c>
      <c r="F719" s="16" t="s">
        <v>85</v>
      </c>
      <c r="G719" s="16" t="s">
        <v>44</v>
      </c>
      <c r="H719" s="15" t="s">
        <v>18</v>
      </c>
      <c r="I719" s="16" t="s">
        <v>19</v>
      </c>
      <c r="J719" s="53">
        <f>J720</f>
        <v>130</v>
      </c>
    </row>
    <row r="720" spans="1:10" x14ac:dyDescent="0.45">
      <c r="A720" s="41" t="s">
        <v>284</v>
      </c>
      <c r="B720" s="16" t="s">
        <v>226</v>
      </c>
      <c r="C720" s="15" t="s">
        <v>70</v>
      </c>
      <c r="D720" s="15" t="s">
        <v>24</v>
      </c>
      <c r="E720" s="16" t="s">
        <v>55</v>
      </c>
      <c r="F720" s="16" t="s">
        <v>85</v>
      </c>
      <c r="G720" s="16" t="s">
        <v>44</v>
      </c>
      <c r="H720" s="15" t="s">
        <v>220</v>
      </c>
      <c r="I720" s="16" t="s">
        <v>19</v>
      </c>
      <c r="J720" s="53">
        <f>J721</f>
        <v>130</v>
      </c>
    </row>
    <row r="721" spans="1:10" x14ac:dyDescent="0.45">
      <c r="A721" s="41" t="s">
        <v>35</v>
      </c>
      <c r="B721" s="16" t="s">
        <v>226</v>
      </c>
      <c r="C721" s="15" t="s">
        <v>70</v>
      </c>
      <c r="D721" s="15" t="s">
        <v>24</v>
      </c>
      <c r="E721" s="16" t="s">
        <v>55</v>
      </c>
      <c r="F721" s="16" t="s">
        <v>85</v>
      </c>
      <c r="G721" s="16" t="s">
        <v>44</v>
      </c>
      <c r="H721" s="15" t="s">
        <v>220</v>
      </c>
      <c r="I721" s="16" t="s">
        <v>36</v>
      </c>
      <c r="J721" s="53">
        <v>130</v>
      </c>
    </row>
    <row r="722" spans="1:10" x14ac:dyDescent="0.45">
      <c r="A722" s="41" t="s">
        <v>246</v>
      </c>
      <c r="B722" s="16" t="s">
        <v>226</v>
      </c>
      <c r="C722" s="15" t="s">
        <v>70</v>
      </c>
      <c r="D722" s="15" t="s">
        <v>24</v>
      </c>
      <c r="E722" s="16" t="s">
        <v>55</v>
      </c>
      <c r="F722" s="16" t="s">
        <v>85</v>
      </c>
      <c r="G722" s="16" t="s">
        <v>54</v>
      </c>
      <c r="H722" s="15" t="s">
        <v>18</v>
      </c>
      <c r="I722" s="16" t="s">
        <v>19</v>
      </c>
      <c r="J722" s="53">
        <f t="shared" ref="J722:J723" si="24">J723</f>
        <v>992.81</v>
      </c>
    </row>
    <row r="723" spans="1:10" x14ac:dyDescent="0.45">
      <c r="A723" s="41" t="s">
        <v>221</v>
      </c>
      <c r="B723" s="16" t="s">
        <v>226</v>
      </c>
      <c r="C723" s="15" t="s">
        <v>70</v>
      </c>
      <c r="D723" s="15" t="s">
        <v>24</v>
      </c>
      <c r="E723" s="16" t="s">
        <v>55</v>
      </c>
      <c r="F723" s="16" t="s">
        <v>85</v>
      </c>
      <c r="G723" s="16" t="s">
        <v>54</v>
      </c>
      <c r="H723" s="15" t="s">
        <v>222</v>
      </c>
      <c r="I723" s="16" t="s">
        <v>19</v>
      </c>
      <c r="J723" s="53">
        <f t="shared" si="24"/>
        <v>992.81</v>
      </c>
    </row>
    <row r="724" spans="1:10" x14ac:dyDescent="0.45">
      <c r="A724" s="41" t="s">
        <v>35</v>
      </c>
      <c r="B724" s="16" t="s">
        <v>226</v>
      </c>
      <c r="C724" s="15" t="s">
        <v>70</v>
      </c>
      <c r="D724" s="15" t="s">
        <v>24</v>
      </c>
      <c r="E724" s="16" t="s">
        <v>55</v>
      </c>
      <c r="F724" s="16" t="s">
        <v>85</v>
      </c>
      <c r="G724" s="16" t="s">
        <v>54</v>
      </c>
      <c r="H724" s="15" t="s">
        <v>222</v>
      </c>
      <c r="I724" s="16" t="s">
        <v>36</v>
      </c>
      <c r="J724" s="53">
        <v>992.81</v>
      </c>
    </row>
    <row r="725" spans="1:10" ht="36.5" x14ac:dyDescent="0.45">
      <c r="A725" s="41" t="s">
        <v>242</v>
      </c>
      <c r="B725" s="16" t="s">
        <v>226</v>
      </c>
      <c r="C725" s="15" t="s">
        <v>70</v>
      </c>
      <c r="D725" s="15" t="s">
        <v>24</v>
      </c>
      <c r="E725" s="16" t="s">
        <v>55</v>
      </c>
      <c r="F725" s="15" t="s">
        <v>9</v>
      </c>
      <c r="G725" s="16" t="s">
        <v>16</v>
      </c>
      <c r="H725" s="15" t="s">
        <v>18</v>
      </c>
      <c r="I725" s="16" t="s">
        <v>19</v>
      </c>
      <c r="J725" s="53">
        <f t="shared" ref="J725:J727" si="25">J726</f>
        <v>875.2</v>
      </c>
    </row>
    <row r="726" spans="1:10" ht="36.5" x14ac:dyDescent="0.45">
      <c r="A726" s="41" t="s">
        <v>279</v>
      </c>
      <c r="B726" s="16" t="s">
        <v>226</v>
      </c>
      <c r="C726" s="15" t="s">
        <v>70</v>
      </c>
      <c r="D726" s="15" t="s">
        <v>24</v>
      </c>
      <c r="E726" s="16" t="s">
        <v>55</v>
      </c>
      <c r="F726" s="16" t="s">
        <v>9</v>
      </c>
      <c r="G726" s="16" t="s">
        <v>21</v>
      </c>
      <c r="H726" s="15" t="s">
        <v>18</v>
      </c>
      <c r="I726" s="16" t="s">
        <v>19</v>
      </c>
      <c r="J726" s="53">
        <f t="shared" si="25"/>
        <v>875.2</v>
      </c>
    </row>
    <row r="727" spans="1:10" x14ac:dyDescent="0.45">
      <c r="A727" s="41" t="s">
        <v>282</v>
      </c>
      <c r="B727" s="16" t="s">
        <v>226</v>
      </c>
      <c r="C727" s="15" t="s">
        <v>70</v>
      </c>
      <c r="D727" s="15" t="s">
        <v>24</v>
      </c>
      <c r="E727" s="16" t="s">
        <v>55</v>
      </c>
      <c r="F727" s="16" t="s">
        <v>9</v>
      </c>
      <c r="G727" s="16" t="s">
        <v>21</v>
      </c>
      <c r="H727" s="15" t="s">
        <v>218</v>
      </c>
      <c r="I727" s="16" t="s">
        <v>19</v>
      </c>
      <c r="J727" s="53">
        <f t="shared" si="25"/>
        <v>875.2</v>
      </c>
    </row>
    <row r="728" spans="1:10" x14ac:dyDescent="0.45">
      <c r="A728" s="41" t="s">
        <v>35</v>
      </c>
      <c r="B728" s="16" t="s">
        <v>226</v>
      </c>
      <c r="C728" s="15" t="s">
        <v>70</v>
      </c>
      <c r="D728" s="15" t="s">
        <v>24</v>
      </c>
      <c r="E728" s="16" t="s">
        <v>55</v>
      </c>
      <c r="F728" s="16" t="s">
        <v>9</v>
      </c>
      <c r="G728" s="16" t="s">
        <v>21</v>
      </c>
      <c r="H728" s="15" t="s">
        <v>218</v>
      </c>
      <c r="I728" s="16" t="s">
        <v>36</v>
      </c>
      <c r="J728" s="53">
        <v>875.2</v>
      </c>
    </row>
    <row r="729" spans="1:10" ht="50.5" x14ac:dyDescent="0.45">
      <c r="A729" s="100" t="s">
        <v>359</v>
      </c>
      <c r="B729" s="13" t="s">
        <v>227</v>
      </c>
      <c r="C729" s="12" t="s">
        <v>16</v>
      </c>
      <c r="D729" s="12" t="s">
        <v>16</v>
      </c>
      <c r="E729" s="13" t="s">
        <v>16</v>
      </c>
      <c r="F729" s="12" t="s">
        <v>17</v>
      </c>
      <c r="G729" s="13" t="s">
        <v>16</v>
      </c>
      <c r="H729" s="12" t="s">
        <v>18</v>
      </c>
      <c r="I729" s="13" t="s">
        <v>19</v>
      </c>
      <c r="J729" s="52">
        <f>J730+J758+J764+J771+J782</f>
        <v>10998.04</v>
      </c>
    </row>
    <row r="730" spans="1:10" x14ac:dyDescent="0.45">
      <c r="A730" s="64" t="s">
        <v>20</v>
      </c>
      <c r="B730" s="16" t="s">
        <v>227</v>
      </c>
      <c r="C730" s="15" t="s">
        <v>21</v>
      </c>
      <c r="D730" s="15" t="s">
        <v>16</v>
      </c>
      <c r="E730" s="16" t="s">
        <v>16</v>
      </c>
      <c r="F730" s="15" t="s">
        <v>17</v>
      </c>
      <c r="G730" s="16" t="s">
        <v>16</v>
      </c>
      <c r="H730" s="15" t="s">
        <v>18</v>
      </c>
      <c r="I730" s="16" t="s">
        <v>19</v>
      </c>
      <c r="J730" s="53">
        <f>J731+J740</f>
        <v>3687.96</v>
      </c>
    </row>
    <row r="731" spans="1:10" ht="54.5" x14ac:dyDescent="0.45">
      <c r="A731" s="41" t="s">
        <v>46</v>
      </c>
      <c r="B731" s="16" t="s">
        <v>227</v>
      </c>
      <c r="C731" s="14" t="s">
        <v>43</v>
      </c>
      <c r="D731" s="16" t="s">
        <v>54</v>
      </c>
      <c r="E731" s="19" t="s">
        <v>16</v>
      </c>
      <c r="F731" s="16" t="s">
        <v>17</v>
      </c>
      <c r="G731" s="16" t="s">
        <v>16</v>
      </c>
      <c r="H731" s="15" t="s">
        <v>18</v>
      </c>
      <c r="I731" s="16" t="s">
        <v>19</v>
      </c>
      <c r="J731" s="53">
        <f>J732</f>
        <v>3487.96</v>
      </c>
    </row>
    <row r="732" spans="1:10" x14ac:dyDescent="0.45">
      <c r="A732" s="41" t="s">
        <v>48</v>
      </c>
      <c r="B732" s="16" t="s">
        <v>227</v>
      </c>
      <c r="C732" s="14" t="s">
        <v>43</v>
      </c>
      <c r="D732" s="16" t="s">
        <v>54</v>
      </c>
      <c r="E732" s="16" t="s">
        <v>45</v>
      </c>
      <c r="F732" s="16" t="s">
        <v>17</v>
      </c>
      <c r="G732" s="16" t="s">
        <v>16</v>
      </c>
      <c r="H732" s="15" t="s">
        <v>18</v>
      </c>
      <c r="I732" s="16" t="s">
        <v>19</v>
      </c>
      <c r="J732" s="53">
        <f>J733</f>
        <v>3487.96</v>
      </c>
    </row>
    <row r="733" spans="1:10" ht="36.5" x14ac:dyDescent="0.45">
      <c r="A733" s="41" t="s">
        <v>49</v>
      </c>
      <c r="B733" s="16" t="s">
        <v>227</v>
      </c>
      <c r="C733" s="14" t="s">
        <v>43</v>
      </c>
      <c r="D733" s="16" t="s">
        <v>54</v>
      </c>
      <c r="E733" s="14">
        <v>51</v>
      </c>
      <c r="F733" s="14">
        <v>2</v>
      </c>
      <c r="G733" s="16" t="s">
        <v>16</v>
      </c>
      <c r="H733" s="15" t="s">
        <v>18</v>
      </c>
      <c r="I733" s="16" t="s">
        <v>19</v>
      </c>
      <c r="J733" s="53">
        <f>J734+J738</f>
        <v>3487.96</v>
      </c>
    </row>
    <row r="734" spans="1:10" x14ac:dyDescent="0.45">
      <c r="A734" s="41" t="s">
        <v>33</v>
      </c>
      <c r="B734" s="16" t="s">
        <v>227</v>
      </c>
      <c r="C734" s="14" t="s">
        <v>43</v>
      </c>
      <c r="D734" s="16" t="s">
        <v>54</v>
      </c>
      <c r="E734" s="14">
        <v>51</v>
      </c>
      <c r="F734" s="14">
        <v>2</v>
      </c>
      <c r="G734" s="16" t="s">
        <v>16</v>
      </c>
      <c r="H734" s="15" t="s">
        <v>28</v>
      </c>
      <c r="I734" s="16" t="s">
        <v>19</v>
      </c>
      <c r="J734" s="53">
        <f>J735+J736+J737</f>
        <v>568.25</v>
      </c>
    </row>
    <row r="735" spans="1:10" ht="54.5" x14ac:dyDescent="0.45">
      <c r="A735" s="41" t="s">
        <v>34</v>
      </c>
      <c r="B735" s="16" t="s">
        <v>227</v>
      </c>
      <c r="C735" s="15" t="s">
        <v>21</v>
      </c>
      <c r="D735" s="16" t="s">
        <v>54</v>
      </c>
      <c r="E735" s="14">
        <v>51</v>
      </c>
      <c r="F735" s="14">
        <v>2</v>
      </c>
      <c r="G735" s="16" t="s">
        <v>16</v>
      </c>
      <c r="H735" s="15" t="s">
        <v>28</v>
      </c>
      <c r="I735" s="16" t="s">
        <v>29</v>
      </c>
      <c r="J735" s="53">
        <v>60.94</v>
      </c>
    </row>
    <row r="736" spans="1:10" x14ac:dyDescent="0.45">
      <c r="A736" s="41" t="s">
        <v>35</v>
      </c>
      <c r="B736" s="16" t="s">
        <v>227</v>
      </c>
      <c r="C736" s="15" t="s">
        <v>21</v>
      </c>
      <c r="D736" s="16" t="s">
        <v>54</v>
      </c>
      <c r="E736" s="14">
        <v>51</v>
      </c>
      <c r="F736" s="14">
        <v>2</v>
      </c>
      <c r="G736" s="16" t="s">
        <v>16</v>
      </c>
      <c r="H736" s="15" t="s">
        <v>28</v>
      </c>
      <c r="I736" s="16" t="s">
        <v>36</v>
      </c>
      <c r="J736" s="53">
        <v>491.31</v>
      </c>
    </row>
    <row r="737" spans="1:10" x14ac:dyDescent="0.45">
      <c r="A737" s="64" t="s">
        <v>37</v>
      </c>
      <c r="B737" s="16" t="s">
        <v>227</v>
      </c>
      <c r="C737" s="15" t="s">
        <v>21</v>
      </c>
      <c r="D737" s="16" t="s">
        <v>54</v>
      </c>
      <c r="E737" s="14">
        <v>51</v>
      </c>
      <c r="F737" s="14">
        <v>2</v>
      </c>
      <c r="G737" s="16" t="s">
        <v>16</v>
      </c>
      <c r="H737" s="15" t="s">
        <v>28</v>
      </c>
      <c r="I737" s="16" t="s">
        <v>38</v>
      </c>
      <c r="J737" s="53">
        <v>16</v>
      </c>
    </row>
    <row r="738" spans="1:10" ht="36.5" x14ac:dyDescent="0.45">
      <c r="A738" s="41" t="s">
        <v>39</v>
      </c>
      <c r="B738" s="16" t="s">
        <v>227</v>
      </c>
      <c r="C738" s="14" t="s">
        <v>43</v>
      </c>
      <c r="D738" s="16" t="s">
        <v>54</v>
      </c>
      <c r="E738" s="14">
        <v>51</v>
      </c>
      <c r="F738" s="14">
        <v>2</v>
      </c>
      <c r="G738" s="16" t="s">
        <v>16</v>
      </c>
      <c r="H738" s="15" t="s">
        <v>30</v>
      </c>
      <c r="I738" s="16" t="s">
        <v>19</v>
      </c>
      <c r="J738" s="53">
        <f>J739</f>
        <v>2919.71</v>
      </c>
    </row>
    <row r="739" spans="1:10" ht="54.5" x14ac:dyDescent="0.45">
      <c r="A739" s="41" t="s">
        <v>34</v>
      </c>
      <c r="B739" s="16" t="s">
        <v>227</v>
      </c>
      <c r="C739" s="15" t="s">
        <v>21</v>
      </c>
      <c r="D739" s="16" t="s">
        <v>54</v>
      </c>
      <c r="E739" s="14">
        <v>51</v>
      </c>
      <c r="F739" s="14">
        <v>2</v>
      </c>
      <c r="G739" s="16" t="s">
        <v>16</v>
      </c>
      <c r="H739" s="15" t="s">
        <v>30</v>
      </c>
      <c r="I739" s="16" t="s">
        <v>29</v>
      </c>
      <c r="J739" s="53">
        <v>2919.71</v>
      </c>
    </row>
    <row r="740" spans="1:10" x14ac:dyDescent="0.45">
      <c r="A740" s="64" t="s">
        <v>40</v>
      </c>
      <c r="B740" s="16" t="s">
        <v>227</v>
      </c>
      <c r="C740" s="14" t="s">
        <v>43</v>
      </c>
      <c r="D740" s="16">
        <v>13</v>
      </c>
      <c r="E740" s="14">
        <v>0</v>
      </c>
      <c r="F740" s="14">
        <v>0</v>
      </c>
      <c r="G740" s="16" t="s">
        <v>16</v>
      </c>
      <c r="H740" s="15" t="s">
        <v>18</v>
      </c>
      <c r="I740" s="16" t="s">
        <v>19</v>
      </c>
      <c r="J740" s="53">
        <f>J747+J756+J741+J752</f>
        <v>200</v>
      </c>
    </row>
    <row r="741" spans="1:10" x14ac:dyDescent="0.45">
      <c r="A741" s="41" t="s">
        <v>48</v>
      </c>
      <c r="B741" s="16" t="s">
        <v>227</v>
      </c>
      <c r="C741" s="14" t="s">
        <v>43</v>
      </c>
      <c r="D741" s="15">
        <v>13</v>
      </c>
      <c r="E741" s="14">
        <v>51</v>
      </c>
      <c r="F741" s="14">
        <v>0</v>
      </c>
      <c r="G741" s="15" t="s">
        <v>16</v>
      </c>
      <c r="H741" s="15" t="s">
        <v>18</v>
      </c>
      <c r="I741" s="16" t="s">
        <v>19</v>
      </c>
      <c r="J741" s="53">
        <f>J742</f>
        <v>100</v>
      </c>
    </row>
    <row r="742" spans="1:10" ht="36.5" x14ac:dyDescent="0.45">
      <c r="A742" s="41" t="s">
        <v>62</v>
      </c>
      <c r="B742" s="16" t="s">
        <v>227</v>
      </c>
      <c r="C742" s="14" t="s">
        <v>43</v>
      </c>
      <c r="D742" s="15">
        <v>13</v>
      </c>
      <c r="E742" s="14">
        <v>51</v>
      </c>
      <c r="F742" s="14">
        <v>5</v>
      </c>
      <c r="G742" s="16" t="s">
        <v>16</v>
      </c>
      <c r="H742" s="15" t="s">
        <v>18</v>
      </c>
      <c r="I742" s="16" t="s">
        <v>19</v>
      </c>
      <c r="J742" s="53">
        <f>J743+J745</f>
        <v>100</v>
      </c>
    </row>
    <row r="743" spans="1:10" x14ac:dyDescent="0.45">
      <c r="A743" s="81" t="s">
        <v>302</v>
      </c>
      <c r="B743" s="16" t="s">
        <v>227</v>
      </c>
      <c r="C743" s="15" t="s">
        <v>21</v>
      </c>
      <c r="D743" s="16">
        <v>13</v>
      </c>
      <c r="E743" s="19" t="s">
        <v>45</v>
      </c>
      <c r="F743" s="14">
        <v>5</v>
      </c>
      <c r="G743" s="16" t="s">
        <v>16</v>
      </c>
      <c r="H743" s="15" t="s">
        <v>99</v>
      </c>
      <c r="I743" s="16" t="s">
        <v>19</v>
      </c>
      <c r="J743" s="53">
        <f>J744</f>
        <v>50</v>
      </c>
    </row>
    <row r="744" spans="1:10" x14ac:dyDescent="0.45">
      <c r="A744" s="41" t="s">
        <v>35</v>
      </c>
      <c r="B744" s="16" t="s">
        <v>227</v>
      </c>
      <c r="C744" s="15" t="s">
        <v>21</v>
      </c>
      <c r="D744" s="16">
        <v>13</v>
      </c>
      <c r="E744" s="19" t="s">
        <v>45</v>
      </c>
      <c r="F744" s="16" t="s">
        <v>11</v>
      </c>
      <c r="G744" s="16" t="s">
        <v>16</v>
      </c>
      <c r="H744" s="15" t="s">
        <v>99</v>
      </c>
      <c r="I744" s="16" t="s">
        <v>36</v>
      </c>
      <c r="J744" s="53">
        <v>50</v>
      </c>
    </row>
    <row r="745" spans="1:10" x14ac:dyDescent="0.45">
      <c r="A745" s="54" t="s">
        <v>65</v>
      </c>
      <c r="B745" s="16" t="s">
        <v>227</v>
      </c>
      <c r="C745" s="19" t="s">
        <v>21</v>
      </c>
      <c r="D745" s="19">
        <v>13</v>
      </c>
      <c r="E745" s="14">
        <v>51</v>
      </c>
      <c r="F745" s="14">
        <v>5</v>
      </c>
      <c r="G745" s="16" t="s">
        <v>16</v>
      </c>
      <c r="H745" s="15" t="s">
        <v>66</v>
      </c>
      <c r="I745" s="16" t="s">
        <v>19</v>
      </c>
      <c r="J745" s="53">
        <f>J746</f>
        <v>50</v>
      </c>
    </row>
    <row r="746" spans="1:10" x14ac:dyDescent="0.45">
      <c r="A746" s="41" t="s">
        <v>35</v>
      </c>
      <c r="B746" s="16" t="s">
        <v>227</v>
      </c>
      <c r="C746" s="15" t="s">
        <v>21</v>
      </c>
      <c r="D746" s="19">
        <v>13</v>
      </c>
      <c r="E746" s="14">
        <v>51</v>
      </c>
      <c r="F746" s="14">
        <v>5</v>
      </c>
      <c r="G746" s="16" t="s">
        <v>16</v>
      </c>
      <c r="H746" s="15" t="s">
        <v>66</v>
      </c>
      <c r="I746" s="16" t="s">
        <v>36</v>
      </c>
      <c r="J746" s="53">
        <v>50</v>
      </c>
    </row>
    <row r="747" spans="1:10" ht="53.5" x14ac:dyDescent="0.45">
      <c r="A747" s="66" t="s">
        <v>324</v>
      </c>
      <c r="B747" s="16" t="s">
        <v>227</v>
      </c>
      <c r="C747" s="19" t="s">
        <v>21</v>
      </c>
      <c r="D747" s="19">
        <v>13</v>
      </c>
      <c r="E747" s="16" t="s">
        <v>256</v>
      </c>
      <c r="F747" s="16" t="s">
        <v>17</v>
      </c>
      <c r="G747" s="16" t="s">
        <v>16</v>
      </c>
      <c r="H747" s="15" t="s">
        <v>18</v>
      </c>
      <c r="I747" s="16" t="s">
        <v>19</v>
      </c>
      <c r="J747" s="53">
        <f>J748</f>
        <v>0</v>
      </c>
    </row>
    <row r="748" spans="1:10" ht="54.5" x14ac:dyDescent="0.45">
      <c r="A748" s="64" t="s">
        <v>490</v>
      </c>
      <c r="B748" s="16" t="s">
        <v>227</v>
      </c>
      <c r="C748" s="15" t="s">
        <v>21</v>
      </c>
      <c r="D748" s="19">
        <v>13</v>
      </c>
      <c r="E748" s="16" t="s">
        <v>256</v>
      </c>
      <c r="F748" s="16" t="s">
        <v>26</v>
      </c>
      <c r="G748" s="16" t="s">
        <v>16</v>
      </c>
      <c r="H748" s="15" t="s">
        <v>18</v>
      </c>
      <c r="I748" s="16" t="s">
        <v>19</v>
      </c>
      <c r="J748" s="53">
        <f>J749</f>
        <v>0</v>
      </c>
    </row>
    <row r="749" spans="1:10" ht="36.5" x14ac:dyDescent="0.45">
      <c r="A749" s="64" t="s">
        <v>504</v>
      </c>
      <c r="B749" s="16" t="s">
        <v>227</v>
      </c>
      <c r="C749" s="15" t="s">
        <v>21</v>
      </c>
      <c r="D749" s="19">
        <v>13</v>
      </c>
      <c r="E749" s="16" t="s">
        <v>256</v>
      </c>
      <c r="F749" s="16" t="s">
        <v>26</v>
      </c>
      <c r="G749" s="16" t="s">
        <v>70</v>
      </c>
      <c r="H749" s="15" t="s">
        <v>18</v>
      </c>
      <c r="I749" s="16" t="s">
        <v>19</v>
      </c>
      <c r="J749" s="53">
        <f>J750</f>
        <v>0</v>
      </c>
    </row>
    <row r="750" spans="1:10" ht="36.5" x14ac:dyDescent="0.45">
      <c r="A750" s="64" t="s">
        <v>505</v>
      </c>
      <c r="B750" s="16" t="s">
        <v>227</v>
      </c>
      <c r="C750" s="15" t="s">
        <v>21</v>
      </c>
      <c r="D750" s="19">
        <v>13</v>
      </c>
      <c r="E750" s="16" t="s">
        <v>256</v>
      </c>
      <c r="F750" s="16" t="s">
        <v>26</v>
      </c>
      <c r="G750" s="16" t="s">
        <v>70</v>
      </c>
      <c r="H750" s="15" t="s">
        <v>503</v>
      </c>
      <c r="I750" s="16" t="s">
        <v>19</v>
      </c>
      <c r="J750" s="53">
        <f>J751</f>
        <v>0</v>
      </c>
    </row>
    <row r="751" spans="1:10" x14ac:dyDescent="0.45">
      <c r="A751" s="41" t="s">
        <v>35</v>
      </c>
      <c r="B751" s="16" t="s">
        <v>934</v>
      </c>
      <c r="C751" s="15" t="s">
        <v>21</v>
      </c>
      <c r="D751" s="19">
        <v>13</v>
      </c>
      <c r="E751" s="16" t="s">
        <v>256</v>
      </c>
      <c r="F751" s="16" t="s">
        <v>26</v>
      </c>
      <c r="G751" s="16" t="s">
        <v>70</v>
      </c>
      <c r="H751" s="15" t="s">
        <v>503</v>
      </c>
      <c r="I751" s="16" t="s">
        <v>36</v>
      </c>
      <c r="J751" s="53">
        <v>0</v>
      </c>
    </row>
    <row r="752" spans="1:10" ht="54.5" x14ac:dyDescent="0.45">
      <c r="A752" s="41" t="s">
        <v>933</v>
      </c>
      <c r="B752" s="16" t="s">
        <v>934</v>
      </c>
      <c r="C752" s="15" t="s">
        <v>21</v>
      </c>
      <c r="D752" s="19">
        <v>13</v>
      </c>
      <c r="E752" s="16" t="s">
        <v>88</v>
      </c>
      <c r="F752" s="15" t="s">
        <v>17</v>
      </c>
      <c r="G752" s="16" t="s">
        <v>16</v>
      </c>
      <c r="H752" s="15" t="s">
        <v>18</v>
      </c>
      <c r="I752" s="16" t="s">
        <v>19</v>
      </c>
      <c r="J752" s="53">
        <f>J753</f>
        <v>50</v>
      </c>
    </row>
    <row r="753" spans="1:10" ht="54.5" x14ac:dyDescent="0.45">
      <c r="A753" s="41" t="s">
        <v>932</v>
      </c>
      <c r="B753" s="16" t="s">
        <v>934</v>
      </c>
      <c r="C753" s="15" t="s">
        <v>21</v>
      </c>
      <c r="D753" s="19">
        <v>13</v>
      </c>
      <c r="E753" s="16" t="s">
        <v>88</v>
      </c>
      <c r="F753" s="15" t="s">
        <v>17</v>
      </c>
      <c r="G753" s="16" t="s">
        <v>21</v>
      </c>
      <c r="H753" s="15" t="s">
        <v>18</v>
      </c>
      <c r="I753" s="16" t="s">
        <v>19</v>
      </c>
      <c r="J753" s="53">
        <f>J754</f>
        <v>50</v>
      </c>
    </row>
    <row r="754" spans="1:10" ht="36.5" x14ac:dyDescent="0.45">
      <c r="A754" s="41" t="s">
        <v>505</v>
      </c>
      <c r="B754" s="16" t="s">
        <v>934</v>
      </c>
      <c r="C754" s="15" t="s">
        <v>21</v>
      </c>
      <c r="D754" s="19">
        <v>13</v>
      </c>
      <c r="E754" s="16" t="s">
        <v>88</v>
      </c>
      <c r="F754" s="15" t="s">
        <v>17</v>
      </c>
      <c r="G754" s="16" t="s">
        <v>21</v>
      </c>
      <c r="H754" s="15" t="s">
        <v>503</v>
      </c>
      <c r="I754" s="16" t="s">
        <v>19</v>
      </c>
      <c r="J754" s="53">
        <f>J755</f>
        <v>50</v>
      </c>
    </row>
    <row r="755" spans="1:10" x14ac:dyDescent="0.45">
      <c r="A755" s="41" t="s">
        <v>35</v>
      </c>
      <c r="B755" s="16" t="s">
        <v>934</v>
      </c>
      <c r="C755" s="15" t="s">
        <v>21</v>
      </c>
      <c r="D755" s="19">
        <v>13</v>
      </c>
      <c r="E755" s="16" t="s">
        <v>88</v>
      </c>
      <c r="F755" s="15" t="s">
        <v>17</v>
      </c>
      <c r="G755" s="16" t="s">
        <v>21</v>
      </c>
      <c r="H755" s="15" t="s">
        <v>503</v>
      </c>
      <c r="I755" s="16" t="s">
        <v>36</v>
      </c>
      <c r="J755" s="53">
        <v>50</v>
      </c>
    </row>
    <row r="756" spans="1:10" ht="36.5" x14ac:dyDescent="0.45">
      <c r="A756" s="41" t="s">
        <v>373</v>
      </c>
      <c r="B756" s="16" t="s">
        <v>227</v>
      </c>
      <c r="C756" s="15" t="s">
        <v>21</v>
      </c>
      <c r="D756" s="15" t="s">
        <v>74</v>
      </c>
      <c r="E756" s="16" t="s">
        <v>371</v>
      </c>
      <c r="F756" s="15" t="s">
        <v>85</v>
      </c>
      <c r="G756" s="16" t="s">
        <v>16</v>
      </c>
      <c r="H756" s="15" t="s">
        <v>18</v>
      </c>
      <c r="I756" s="16" t="s">
        <v>19</v>
      </c>
      <c r="J756" s="53">
        <f>J757</f>
        <v>50</v>
      </c>
    </row>
    <row r="757" spans="1:10" x14ac:dyDescent="0.45">
      <c r="A757" s="41" t="s">
        <v>35</v>
      </c>
      <c r="B757" s="16" t="s">
        <v>227</v>
      </c>
      <c r="C757" s="15" t="s">
        <v>21</v>
      </c>
      <c r="D757" s="15" t="s">
        <v>74</v>
      </c>
      <c r="E757" s="16" t="s">
        <v>371</v>
      </c>
      <c r="F757" s="15" t="s">
        <v>85</v>
      </c>
      <c r="G757" s="16" t="s">
        <v>16</v>
      </c>
      <c r="H757" s="15" t="s">
        <v>372</v>
      </c>
      <c r="I757" s="16" t="s">
        <v>36</v>
      </c>
      <c r="J757" s="53">
        <v>50</v>
      </c>
    </row>
    <row r="758" spans="1:10" x14ac:dyDescent="0.45">
      <c r="A758" s="42" t="s">
        <v>75</v>
      </c>
      <c r="B758" s="13" t="s">
        <v>227</v>
      </c>
      <c r="C758" s="13" t="s">
        <v>24</v>
      </c>
      <c r="D758" s="12">
        <v>0</v>
      </c>
      <c r="E758" s="11">
        <v>0</v>
      </c>
      <c r="F758" s="11">
        <v>0</v>
      </c>
      <c r="G758" s="13" t="s">
        <v>16</v>
      </c>
      <c r="H758" s="12" t="s">
        <v>18</v>
      </c>
      <c r="I758" s="13" t="s">
        <v>19</v>
      </c>
      <c r="J758" s="52">
        <f t="shared" ref="J758:J762" si="26">J759</f>
        <v>20</v>
      </c>
    </row>
    <row r="759" spans="1:10" ht="36.5" x14ac:dyDescent="0.45">
      <c r="A759" s="41" t="s">
        <v>374</v>
      </c>
      <c r="B759" s="16" t="s">
        <v>227</v>
      </c>
      <c r="C759" s="16" t="s">
        <v>24</v>
      </c>
      <c r="D759" s="16">
        <v>10</v>
      </c>
      <c r="E759" s="14">
        <v>0</v>
      </c>
      <c r="F759" s="14">
        <v>0</v>
      </c>
      <c r="G759" s="16" t="s">
        <v>16</v>
      </c>
      <c r="H759" s="15" t="s">
        <v>18</v>
      </c>
      <c r="I759" s="16" t="s">
        <v>19</v>
      </c>
      <c r="J759" s="53">
        <f t="shared" si="26"/>
        <v>20</v>
      </c>
    </row>
    <row r="760" spans="1:10" ht="54" x14ac:dyDescent="0.45">
      <c r="A760" s="58" t="s">
        <v>272</v>
      </c>
      <c r="B760" s="16" t="s">
        <v>227</v>
      </c>
      <c r="C760" s="16" t="s">
        <v>24</v>
      </c>
      <c r="D760" s="15">
        <v>10</v>
      </c>
      <c r="E760" s="19" t="s">
        <v>24</v>
      </c>
      <c r="F760" s="14">
        <v>0</v>
      </c>
      <c r="G760" s="16" t="s">
        <v>16</v>
      </c>
      <c r="H760" s="15" t="s">
        <v>18</v>
      </c>
      <c r="I760" s="16" t="s">
        <v>19</v>
      </c>
      <c r="J760" s="53">
        <f t="shared" si="26"/>
        <v>20</v>
      </c>
    </row>
    <row r="761" spans="1:10" ht="37" x14ac:dyDescent="0.45">
      <c r="A761" s="51" t="s">
        <v>182</v>
      </c>
      <c r="B761" s="16" t="s">
        <v>227</v>
      </c>
      <c r="C761" s="14" t="s">
        <v>23</v>
      </c>
      <c r="D761" s="16">
        <v>10</v>
      </c>
      <c r="E761" s="19" t="s">
        <v>24</v>
      </c>
      <c r="F761" s="16" t="s">
        <v>17</v>
      </c>
      <c r="G761" s="16" t="s">
        <v>44</v>
      </c>
      <c r="H761" s="15" t="s">
        <v>18</v>
      </c>
      <c r="I761" s="16" t="s">
        <v>19</v>
      </c>
      <c r="J761" s="53">
        <f t="shared" si="26"/>
        <v>20</v>
      </c>
    </row>
    <row r="762" spans="1:10" ht="54.5" x14ac:dyDescent="0.45">
      <c r="A762" s="74" t="s">
        <v>209</v>
      </c>
      <c r="B762" s="16" t="s">
        <v>227</v>
      </c>
      <c r="C762" s="14" t="s">
        <v>23</v>
      </c>
      <c r="D762" s="16">
        <v>10</v>
      </c>
      <c r="E762" s="19" t="s">
        <v>24</v>
      </c>
      <c r="F762" s="16" t="s">
        <v>17</v>
      </c>
      <c r="G762" s="16" t="s">
        <v>44</v>
      </c>
      <c r="H762" s="15" t="s">
        <v>365</v>
      </c>
      <c r="I762" s="16" t="s">
        <v>19</v>
      </c>
      <c r="J762" s="53">
        <f t="shared" si="26"/>
        <v>20</v>
      </c>
    </row>
    <row r="763" spans="1:10" x14ac:dyDescent="0.45">
      <c r="A763" s="41" t="s">
        <v>35</v>
      </c>
      <c r="B763" s="16" t="s">
        <v>227</v>
      </c>
      <c r="C763" s="15" t="s">
        <v>24</v>
      </c>
      <c r="D763" s="16">
        <v>10</v>
      </c>
      <c r="E763" s="19" t="s">
        <v>24</v>
      </c>
      <c r="F763" s="16" t="s">
        <v>17</v>
      </c>
      <c r="G763" s="16" t="s">
        <v>44</v>
      </c>
      <c r="H763" s="15" t="s">
        <v>365</v>
      </c>
      <c r="I763" s="16" t="s">
        <v>36</v>
      </c>
      <c r="J763" s="53">
        <v>20</v>
      </c>
    </row>
    <row r="764" spans="1:10" x14ac:dyDescent="0.45">
      <c r="A764" s="60" t="s">
        <v>77</v>
      </c>
      <c r="B764" s="16" t="s">
        <v>227</v>
      </c>
      <c r="C764" s="12" t="s">
        <v>54</v>
      </c>
      <c r="D764" s="12" t="s">
        <v>16</v>
      </c>
      <c r="E764" s="18" t="s">
        <v>16</v>
      </c>
      <c r="F764" s="13" t="s">
        <v>17</v>
      </c>
      <c r="G764" s="13" t="s">
        <v>16</v>
      </c>
      <c r="H764" s="12" t="s">
        <v>18</v>
      </c>
      <c r="I764" s="13" t="s">
        <v>19</v>
      </c>
      <c r="J764" s="53">
        <f>J765</f>
        <v>734.9</v>
      </c>
    </row>
    <row r="765" spans="1:10" x14ac:dyDescent="0.45">
      <c r="A765" s="41" t="s">
        <v>78</v>
      </c>
      <c r="B765" s="16" t="s">
        <v>227</v>
      </c>
      <c r="C765" s="14" t="s">
        <v>47</v>
      </c>
      <c r="D765" s="16" t="s">
        <v>100</v>
      </c>
      <c r="E765" s="19" t="s">
        <v>16</v>
      </c>
      <c r="F765" s="16" t="s">
        <v>17</v>
      </c>
      <c r="G765" s="16" t="s">
        <v>16</v>
      </c>
      <c r="H765" s="15" t="s">
        <v>18</v>
      </c>
      <c r="I765" s="16" t="s">
        <v>19</v>
      </c>
      <c r="J765" s="53">
        <f t="shared" ref="J765" si="27">J766</f>
        <v>734.9</v>
      </c>
    </row>
    <row r="766" spans="1:10" ht="54" x14ac:dyDescent="0.45">
      <c r="A766" s="58" t="s">
        <v>297</v>
      </c>
      <c r="B766" s="16" t="s">
        <v>227</v>
      </c>
      <c r="C766" s="14" t="s">
        <v>47</v>
      </c>
      <c r="D766" s="16" t="s">
        <v>100</v>
      </c>
      <c r="E766" s="19" t="s">
        <v>54</v>
      </c>
      <c r="F766" s="16" t="s">
        <v>17</v>
      </c>
      <c r="G766" s="16" t="s">
        <v>16</v>
      </c>
      <c r="H766" s="15" t="s">
        <v>18</v>
      </c>
      <c r="I766" s="16" t="s">
        <v>19</v>
      </c>
      <c r="J766" s="53">
        <f t="shared" ref="J766:J769" si="28">J767</f>
        <v>734.9</v>
      </c>
    </row>
    <row r="767" spans="1:10" ht="36" x14ac:dyDescent="0.45">
      <c r="A767" s="58" t="s">
        <v>266</v>
      </c>
      <c r="B767" s="16" t="s">
        <v>227</v>
      </c>
      <c r="C767" s="14" t="s">
        <v>47</v>
      </c>
      <c r="D767" s="16" t="s">
        <v>100</v>
      </c>
      <c r="E767" s="19" t="s">
        <v>54</v>
      </c>
      <c r="F767" s="16" t="s">
        <v>9</v>
      </c>
      <c r="G767" s="16" t="s">
        <v>16</v>
      </c>
      <c r="H767" s="15" t="s">
        <v>18</v>
      </c>
      <c r="I767" s="16" t="s">
        <v>19</v>
      </c>
      <c r="J767" s="53">
        <f t="shared" si="28"/>
        <v>734.9</v>
      </c>
    </row>
    <row r="768" spans="1:10" ht="36" x14ac:dyDescent="0.45">
      <c r="A768" s="58" t="s">
        <v>318</v>
      </c>
      <c r="B768" s="16" t="s">
        <v>227</v>
      </c>
      <c r="C768" s="14" t="s">
        <v>47</v>
      </c>
      <c r="D768" s="16" t="s">
        <v>100</v>
      </c>
      <c r="E768" s="19" t="s">
        <v>54</v>
      </c>
      <c r="F768" s="16" t="s">
        <v>9</v>
      </c>
      <c r="G768" s="16" t="s">
        <v>21</v>
      </c>
      <c r="H768" s="15" t="s">
        <v>18</v>
      </c>
      <c r="I768" s="16" t="s">
        <v>19</v>
      </c>
      <c r="J768" s="53">
        <f t="shared" si="28"/>
        <v>734.9</v>
      </c>
    </row>
    <row r="769" spans="1:10" ht="36.5" x14ac:dyDescent="0.45">
      <c r="A769" s="41" t="s">
        <v>293</v>
      </c>
      <c r="B769" s="16" t="s">
        <v>227</v>
      </c>
      <c r="C769" s="14" t="s">
        <v>47</v>
      </c>
      <c r="D769" s="16" t="s">
        <v>100</v>
      </c>
      <c r="E769" s="19" t="s">
        <v>54</v>
      </c>
      <c r="F769" s="16" t="s">
        <v>9</v>
      </c>
      <c r="G769" s="16" t="s">
        <v>21</v>
      </c>
      <c r="H769" s="15" t="s">
        <v>239</v>
      </c>
      <c r="I769" s="16" t="s">
        <v>19</v>
      </c>
      <c r="J769" s="53">
        <f t="shared" si="28"/>
        <v>734.9</v>
      </c>
    </row>
    <row r="770" spans="1:10" x14ac:dyDescent="0.45">
      <c r="A770" s="41" t="s">
        <v>35</v>
      </c>
      <c r="B770" s="16" t="s">
        <v>227</v>
      </c>
      <c r="C770" s="15" t="s">
        <v>54</v>
      </c>
      <c r="D770" s="16" t="s">
        <v>100</v>
      </c>
      <c r="E770" s="19" t="s">
        <v>54</v>
      </c>
      <c r="F770" s="16" t="s">
        <v>9</v>
      </c>
      <c r="G770" s="16" t="s">
        <v>21</v>
      </c>
      <c r="H770" s="15" t="s">
        <v>239</v>
      </c>
      <c r="I770" s="16" t="s">
        <v>36</v>
      </c>
      <c r="J770" s="53">
        <v>734.9</v>
      </c>
    </row>
    <row r="771" spans="1:10" x14ac:dyDescent="0.45">
      <c r="A771" s="42" t="s">
        <v>89</v>
      </c>
      <c r="B771" s="16" t="s">
        <v>227</v>
      </c>
      <c r="C771" s="12" t="s">
        <v>70</v>
      </c>
      <c r="D771" s="12" t="s">
        <v>16</v>
      </c>
      <c r="E771" s="13" t="s">
        <v>16</v>
      </c>
      <c r="F771" s="13" t="s">
        <v>17</v>
      </c>
      <c r="G771" s="13" t="s">
        <v>16</v>
      </c>
      <c r="H771" s="12" t="s">
        <v>18</v>
      </c>
      <c r="I771" s="13" t="s">
        <v>19</v>
      </c>
      <c r="J771" s="53">
        <f>J772</f>
        <v>6055.18</v>
      </c>
    </row>
    <row r="772" spans="1:10" x14ac:dyDescent="0.45">
      <c r="A772" s="42" t="s">
        <v>232</v>
      </c>
      <c r="B772" s="13" t="s">
        <v>227</v>
      </c>
      <c r="C772" s="12" t="s">
        <v>70</v>
      </c>
      <c r="D772" s="12" t="s">
        <v>24</v>
      </c>
      <c r="E772" s="13" t="s">
        <v>16</v>
      </c>
      <c r="F772" s="12" t="s">
        <v>17</v>
      </c>
      <c r="G772" s="13" t="s">
        <v>16</v>
      </c>
      <c r="H772" s="12" t="s">
        <v>18</v>
      </c>
      <c r="I772" s="13" t="s">
        <v>19</v>
      </c>
      <c r="J772" s="52">
        <f>J773</f>
        <v>6055.18</v>
      </c>
    </row>
    <row r="773" spans="1:10" ht="54.5" x14ac:dyDescent="0.45">
      <c r="A773" s="41" t="s">
        <v>281</v>
      </c>
      <c r="B773" s="16" t="s">
        <v>227</v>
      </c>
      <c r="C773" s="15" t="s">
        <v>70</v>
      </c>
      <c r="D773" s="15" t="s">
        <v>24</v>
      </c>
      <c r="E773" s="16" t="s">
        <v>55</v>
      </c>
      <c r="F773" s="15" t="s">
        <v>17</v>
      </c>
      <c r="G773" s="16" t="s">
        <v>16</v>
      </c>
      <c r="H773" s="15" t="s">
        <v>18</v>
      </c>
      <c r="I773" s="16" t="s">
        <v>19</v>
      </c>
      <c r="J773" s="53">
        <f>J774+J778</f>
        <v>6055.18</v>
      </c>
    </row>
    <row r="774" spans="1:10" ht="36.5" x14ac:dyDescent="0.45">
      <c r="A774" s="41" t="s">
        <v>247</v>
      </c>
      <c r="B774" s="16" t="s">
        <v>227</v>
      </c>
      <c r="C774" s="15" t="s">
        <v>70</v>
      </c>
      <c r="D774" s="15" t="s">
        <v>24</v>
      </c>
      <c r="E774" s="16" t="s">
        <v>55</v>
      </c>
      <c r="F774" s="15" t="s">
        <v>9</v>
      </c>
      <c r="G774" s="16" t="s">
        <v>16</v>
      </c>
      <c r="H774" s="15" t="s">
        <v>18</v>
      </c>
      <c r="I774" s="16" t="s">
        <v>19</v>
      </c>
      <c r="J774" s="53">
        <f t="shared" ref="J774:J776" si="29">J775</f>
        <v>1609.13</v>
      </c>
    </row>
    <row r="775" spans="1:10" ht="36.5" x14ac:dyDescent="0.45">
      <c r="A775" s="41" t="s">
        <v>279</v>
      </c>
      <c r="B775" s="16" t="s">
        <v>227</v>
      </c>
      <c r="C775" s="15" t="s">
        <v>70</v>
      </c>
      <c r="D775" s="15" t="s">
        <v>24</v>
      </c>
      <c r="E775" s="16" t="s">
        <v>55</v>
      </c>
      <c r="F775" s="16" t="s">
        <v>9</v>
      </c>
      <c r="G775" s="16" t="s">
        <v>21</v>
      </c>
      <c r="H775" s="15" t="s">
        <v>18</v>
      </c>
      <c r="I775" s="16" t="s">
        <v>19</v>
      </c>
      <c r="J775" s="53">
        <f t="shared" si="29"/>
        <v>1609.13</v>
      </c>
    </row>
    <row r="776" spans="1:10" x14ac:dyDescent="0.45">
      <c r="A776" s="41" t="s">
        <v>282</v>
      </c>
      <c r="B776" s="16" t="s">
        <v>227</v>
      </c>
      <c r="C776" s="15" t="s">
        <v>70</v>
      </c>
      <c r="D776" s="15" t="s">
        <v>24</v>
      </c>
      <c r="E776" s="16" t="s">
        <v>55</v>
      </c>
      <c r="F776" s="16" t="s">
        <v>9</v>
      </c>
      <c r="G776" s="16" t="s">
        <v>21</v>
      </c>
      <c r="H776" s="15" t="s">
        <v>218</v>
      </c>
      <c r="I776" s="16" t="s">
        <v>19</v>
      </c>
      <c r="J776" s="53">
        <f t="shared" si="29"/>
        <v>1609.13</v>
      </c>
    </row>
    <row r="777" spans="1:10" x14ac:dyDescent="0.45">
      <c r="A777" s="41" t="s">
        <v>35</v>
      </c>
      <c r="B777" s="16" t="s">
        <v>227</v>
      </c>
      <c r="C777" s="15" t="s">
        <v>70</v>
      </c>
      <c r="D777" s="15" t="s">
        <v>24</v>
      </c>
      <c r="E777" s="16" t="s">
        <v>55</v>
      </c>
      <c r="F777" s="16" t="s">
        <v>9</v>
      </c>
      <c r="G777" s="16" t="s">
        <v>21</v>
      </c>
      <c r="H777" s="15" t="s">
        <v>218</v>
      </c>
      <c r="I777" s="16" t="s">
        <v>36</v>
      </c>
      <c r="J777" s="53">
        <v>1609.13</v>
      </c>
    </row>
    <row r="778" spans="1:10" s="20" customFormat="1" ht="36.5" x14ac:dyDescent="0.45">
      <c r="A778" s="41" t="s">
        <v>283</v>
      </c>
      <c r="B778" s="16" t="s">
        <v>227</v>
      </c>
      <c r="C778" s="15" t="s">
        <v>70</v>
      </c>
      <c r="D778" s="15" t="s">
        <v>24</v>
      </c>
      <c r="E778" s="16" t="s">
        <v>55</v>
      </c>
      <c r="F778" s="16" t="s">
        <v>85</v>
      </c>
      <c r="G778" s="16" t="s">
        <v>16</v>
      </c>
      <c r="H778" s="15" t="s">
        <v>18</v>
      </c>
      <c r="I778" s="16" t="s">
        <v>19</v>
      </c>
      <c r="J778" s="53">
        <f t="shared" ref="J778:J780" si="30">J779</f>
        <v>4446.05</v>
      </c>
    </row>
    <row r="779" spans="1:10" x14ac:dyDescent="0.45">
      <c r="A779" s="41" t="s">
        <v>246</v>
      </c>
      <c r="B779" s="16" t="s">
        <v>227</v>
      </c>
      <c r="C779" s="15" t="s">
        <v>70</v>
      </c>
      <c r="D779" s="15" t="s">
        <v>24</v>
      </c>
      <c r="E779" s="16" t="s">
        <v>55</v>
      </c>
      <c r="F779" s="16" t="s">
        <v>85</v>
      </c>
      <c r="G779" s="16" t="s">
        <v>54</v>
      </c>
      <c r="H779" s="15" t="s">
        <v>18</v>
      </c>
      <c r="I779" s="16" t="s">
        <v>19</v>
      </c>
      <c r="J779" s="53">
        <f t="shared" si="30"/>
        <v>4446.05</v>
      </c>
    </row>
    <row r="780" spans="1:10" x14ac:dyDescent="0.45">
      <c r="A780" s="41" t="s">
        <v>221</v>
      </c>
      <c r="B780" s="16" t="s">
        <v>227</v>
      </c>
      <c r="C780" s="15" t="s">
        <v>70</v>
      </c>
      <c r="D780" s="15" t="s">
        <v>24</v>
      </c>
      <c r="E780" s="16" t="s">
        <v>55</v>
      </c>
      <c r="F780" s="16" t="s">
        <v>85</v>
      </c>
      <c r="G780" s="16" t="s">
        <v>54</v>
      </c>
      <c r="H780" s="15" t="s">
        <v>222</v>
      </c>
      <c r="I780" s="16" t="s">
        <v>19</v>
      </c>
      <c r="J780" s="53">
        <f t="shared" si="30"/>
        <v>4446.05</v>
      </c>
    </row>
    <row r="781" spans="1:10" x14ac:dyDescent="0.45">
      <c r="A781" s="41" t="s">
        <v>35</v>
      </c>
      <c r="B781" s="16" t="s">
        <v>227</v>
      </c>
      <c r="C781" s="15" t="s">
        <v>70</v>
      </c>
      <c r="D781" s="15" t="s">
        <v>24</v>
      </c>
      <c r="E781" s="16" t="s">
        <v>55</v>
      </c>
      <c r="F781" s="16" t="s">
        <v>85</v>
      </c>
      <c r="G781" s="16" t="s">
        <v>54</v>
      </c>
      <c r="H781" s="15" t="s">
        <v>222</v>
      </c>
      <c r="I781" s="16" t="s">
        <v>36</v>
      </c>
      <c r="J781" s="53">
        <v>4446.05</v>
      </c>
    </row>
    <row r="782" spans="1:10" x14ac:dyDescent="0.45">
      <c r="A782" s="87" t="s">
        <v>179</v>
      </c>
      <c r="B782" s="16" t="s">
        <v>227</v>
      </c>
      <c r="C782" s="18" t="s">
        <v>117</v>
      </c>
      <c r="D782" s="12" t="s">
        <v>16</v>
      </c>
      <c r="E782" s="13" t="s">
        <v>16</v>
      </c>
      <c r="F782" s="13" t="s">
        <v>17</v>
      </c>
      <c r="G782" s="13" t="s">
        <v>16</v>
      </c>
      <c r="H782" s="12" t="s">
        <v>18</v>
      </c>
      <c r="I782" s="13" t="s">
        <v>19</v>
      </c>
      <c r="J782" s="53">
        <f>J783</f>
        <v>500</v>
      </c>
    </row>
    <row r="783" spans="1:10" x14ac:dyDescent="0.45">
      <c r="A783" s="41" t="s">
        <v>307</v>
      </c>
      <c r="B783" s="16" t="s">
        <v>227</v>
      </c>
      <c r="C783" s="15" t="s">
        <v>117</v>
      </c>
      <c r="D783" s="15" t="s">
        <v>54</v>
      </c>
      <c r="E783" s="19" t="s">
        <v>16</v>
      </c>
      <c r="F783" s="16" t="s">
        <v>17</v>
      </c>
      <c r="G783" s="16" t="s">
        <v>16</v>
      </c>
      <c r="H783" s="15" t="s">
        <v>18</v>
      </c>
      <c r="I783" s="16" t="s">
        <v>19</v>
      </c>
      <c r="J783" s="53">
        <f>J784</f>
        <v>500</v>
      </c>
    </row>
    <row r="784" spans="1:10" ht="54.5" x14ac:dyDescent="0.45">
      <c r="A784" s="64" t="s">
        <v>351</v>
      </c>
      <c r="B784" s="16" t="s">
        <v>227</v>
      </c>
      <c r="C784" s="19" t="s">
        <v>117</v>
      </c>
      <c r="D784" s="19" t="s">
        <v>54</v>
      </c>
      <c r="E784" s="16" t="s">
        <v>93</v>
      </c>
      <c r="F784" s="16" t="s">
        <v>17</v>
      </c>
      <c r="G784" s="16" t="s">
        <v>16</v>
      </c>
      <c r="H784" s="15" t="s">
        <v>18</v>
      </c>
      <c r="I784" s="16" t="s">
        <v>19</v>
      </c>
      <c r="J784" s="53">
        <f>J785</f>
        <v>500</v>
      </c>
    </row>
    <row r="785" spans="1:10" ht="36.5" x14ac:dyDescent="0.45">
      <c r="A785" s="41" t="s">
        <v>920</v>
      </c>
      <c r="B785" s="16" t="s">
        <v>227</v>
      </c>
      <c r="C785" s="19" t="s">
        <v>117</v>
      </c>
      <c r="D785" s="19" t="s">
        <v>54</v>
      </c>
      <c r="E785" s="16" t="s">
        <v>93</v>
      </c>
      <c r="F785" s="16" t="s">
        <v>17</v>
      </c>
      <c r="G785" s="16" t="s">
        <v>70</v>
      </c>
      <c r="H785" s="15" t="s">
        <v>18</v>
      </c>
      <c r="I785" s="16" t="s">
        <v>19</v>
      </c>
      <c r="J785" s="53">
        <f>J786</f>
        <v>500</v>
      </c>
    </row>
    <row r="786" spans="1:10" x14ac:dyDescent="0.45">
      <c r="A786" s="41" t="s">
        <v>919</v>
      </c>
      <c r="B786" s="16" t="s">
        <v>227</v>
      </c>
      <c r="C786" s="19" t="s">
        <v>117</v>
      </c>
      <c r="D786" s="19" t="s">
        <v>54</v>
      </c>
      <c r="E786" s="16" t="s">
        <v>93</v>
      </c>
      <c r="F786" s="16" t="s">
        <v>17</v>
      </c>
      <c r="G786" s="16" t="s">
        <v>70</v>
      </c>
      <c r="H786" s="15" t="s">
        <v>918</v>
      </c>
      <c r="I786" s="16" t="s">
        <v>19</v>
      </c>
      <c r="J786" s="53">
        <f>J787</f>
        <v>500</v>
      </c>
    </row>
    <row r="787" spans="1:10" x14ac:dyDescent="0.45">
      <c r="A787" s="41" t="s">
        <v>35</v>
      </c>
      <c r="B787" s="16" t="s">
        <v>227</v>
      </c>
      <c r="C787" s="19" t="s">
        <v>117</v>
      </c>
      <c r="D787" s="19" t="s">
        <v>54</v>
      </c>
      <c r="E787" s="16" t="s">
        <v>93</v>
      </c>
      <c r="F787" s="16" t="s">
        <v>17</v>
      </c>
      <c r="G787" s="16" t="s">
        <v>70</v>
      </c>
      <c r="H787" s="15" t="s">
        <v>918</v>
      </c>
      <c r="I787" s="16" t="s">
        <v>36</v>
      </c>
      <c r="J787" s="53">
        <v>500</v>
      </c>
    </row>
    <row r="788" spans="1:10" ht="36" x14ac:dyDescent="0.45">
      <c r="A788" s="66" t="s">
        <v>363</v>
      </c>
      <c r="B788" s="13" t="s">
        <v>228</v>
      </c>
      <c r="C788" s="12" t="s">
        <v>16</v>
      </c>
      <c r="D788" s="12" t="s">
        <v>16</v>
      </c>
      <c r="E788" s="13" t="s">
        <v>16</v>
      </c>
      <c r="F788" s="12" t="s">
        <v>17</v>
      </c>
      <c r="G788" s="13" t="s">
        <v>16</v>
      </c>
      <c r="H788" s="12" t="s">
        <v>18</v>
      </c>
      <c r="I788" s="13" t="s">
        <v>19</v>
      </c>
      <c r="J788" s="52">
        <f>J789+J815+J821+J831+J860+J848+J854</f>
        <v>16269.88</v>
      </c>
    </row>
    <row r="789" spans="1:10" x14ac:dyDescent="0.45">
      <c r="A789" s="64" t="s">
        <v>20</v>
      </c>
      <c r="B789" s="16" t="s">
        <v>228</v>
      </c>
      <c r="C789" s="15" t="s">
        <v>21</v>
      </c>
      <c r="D789" s="15" t="s">
        <v>16</v>
      </c>
      <c r="E789" s="16" t="s">
        <v>16</v>
      </c>
      <c r="F789" s="15" t="s">
        <v>17</v>
      </c>
      <c r="G789" s="16" t="s">
        <v>16</v>
      </c>
      <c r="H789" s="15" t="s">
        <v>18</v>
      </c>
      <c r="I789" s="16" t="s">
        <v>19</v>
      </c>
      <c r="J789" s="53">
        <f>J790+J799</f>
        <v>3837.7</v>
      </c>
    </row>
    <row r="790" spans="1:10" ht="54.5" x14ac:dyDescent="0.45">
      <c r="A790" s="41" t="s">
        <v>46</v>
      </c>
      <c r="B790" s="16" t="s">
        <v>228</v>
      </c>
      <c r="C790" s="14" t="s">
        <v>43</v>
      </c>
      <c r="D790" s="16" t="s">
        <v>54</v>
      </c>
      <c r="E790" s="19" t="s">
        <v>16</v>
      </c>
      <c r="F790" s="16" t="s">
        <v>17</v>
      </c>
      <c r="G790" s="16" t="s">
        <v>16</v>
      </c>
      <c r="H790" s="15" t="s">
        <v>18</v>
      </c>
      <c r="I790" s="16" t="s">
        <v>19</v>
      </c>
      <c r="J790" s="53">
        <f>J791</f>
        <v>3622.7</v>
      </c>
    </row>
    <row r="791" spans="1:10" x14ac:dyDescent="0.45">
      <c r="A791" s="41" t="s">
        <v>48</v>
      </c>
      <c r="B791" s="16" t="s">
        <v>228</v>
      </c>
      <c r="C791" s="14" t="s">
        <v>43</v>
      </c>
      <c r="D791" s="16" t="s">
        <v>54</v>
      </c>
      <c r="E791" s="16" t="s">
        <v>45</v>
      </c>
      <c r="F791" s="16" t="s">
        <v>17</v>
      </c>
      <c r="G791" s="16" t="s">
        <v>16</v>
      </c>
      <c r="H791" s="15" t="s">
        <v>18</v>
      </c>
      <c r="I791" s="16" t="s">
        <v>19</v>
      </c>
      <c r="J791" s="53">
        <f>J792</f>
        <v>3622.7</v>
      </c>
    </row>
    <row r="792" spans="1:10" ht="36.5" x14ac:dyDescent="0.45">
      <c r="A792" s="41" t="s">
        <v>49</v>
      </c>
      <c r="B792" s="16" t="s">
        <v>228</v>
      </c>
      <c r="C792" s="14" t="s">
        <v>43</v>
      </c>
      <c r="D792" s="16" t="s">
        <v>54</v>
      </c>
      <c r="E792" s="14">
        <v>51</v>
      </c>
      <c r="F792" s="14">
        <v>2</v>
      </c>
      <c r="G792" s="16" t="s">
        <v>16</v>
      </c>
      <c r="H792" s="15" t="s">
        <v>18</v>
      </c>
      <c r="I792" s="16" t="s">
        <v>19</v>
      </c>
      <c r="J792" s="53">
        <f>J793+J797</f>
        <v>3622.7</v>
      </c>
    </row>
    <row r="793" spans="1:10" x14ac:dyDescent="0.45">
      <c r="A793" s="41" t="s">
        <v>33</v>
      </c>
      <c r="B793" s="16" t="s">
        <v>228</v>
      </c>
      <c r="C793" s="14" t="s">
        <v>43</v>
      </c>
      <c r="D793" s="16" t="s">
        <v>54</v>
      </c>
      <c r="E793" s="14">
        <v>51</v>
      </c>
      <c r="F793" s="14">
        <v>2</v>
      </c>
      <c r="G793" s="16" t="s">
        <v>16</v>
      </c>
      <c r="H793" s="15" t="s">
        <v>28</v>
      </c>
      <c r="I793" s="16" t="s">
        <v>19</v>
      </c>
      <c r="J793" s="53">
        <f>J794+J795+J796</f>
        <v>755.37000000000012</v>
      </c>
    </row>
    <row r="794" spans="1:10" ht="54.5" x14ac:dyDescent="0.45">
      <c r="A794" s="41" t="s">
        <v>34</v>
      </c>
      <c r="B794" s="16" t="s">
        <v>228</v>
      </c>
      <c r="C794" s="15" t="s">
        <v>21</v>
      </c>
      <c r="D794" s="16" t="s">
        <v>54</v>
      </c>
      <c r="E794" s="14">
        <v>51</v>
      </c>
      <c r="F794" s="14">
        <v>2</v>
      </c>
      <c r="G794" s="16" t="s">
        <v>16</v>
      </c>
      <c r="H794" s="15" t="s">
        <v>28</v>
      </c>
      <c r="I794" s="16" t="s">
        <v>29</v>
      </c>
      <c r="J794" s="53">
        <v>60.94</v>
      </c>
    </row>
    <row r="795" spans="1:10" x14ac:dyDescent="0.45">
      <c r="A795" s="41" t="s">
        <v>35</v>
      </c>
      <c r="B795" s="16" t="s">
        <v>228</v>
      </c>
      <c r="C795" s="15" t="s">
        <v>21</v>
      </c>
      <c r="D795" s="16" t="s">
        <v>54</v>
      </c>
      <c r="E795" s="14">
        <v>51</v>
      </c>
      <c r="F795" s="14">
        <v>2</v>
      </c>
      <c r="G795" s="16" t="s">
        <v>16</v>
      </c>
      <c r="H795" s="15" t="s">
        <v>28</v>
      </c>
      <c r="I795" s="16" t="s">
        <v>36</v>
      </c>
      <c r="J795" s="53">
        <v>682.19</v>
      </c>
    </row>
    <row r="796" spans="1:10" x14ac:dyDescent="0.45">
      <c r="A796" s="96" t="s">
        <v>37</v>
      </c>
      <c r="B796" s="16" t="s">
        <v>228</v>
      </c>
      <c r="C796" s="15" t="s">
        <v>21</v>
      </c>
      <c r="D796" s="16" t="s">
        <v>54</v>
      </c>
      <c r="E796" s="14">
        <v>51</v>
      </c>
      <c r="F796" s="14">
        <v>2</v>
      </c>
      <c r="G796" s="16" t="s">
        <v>16</v>
      </c>
      <c r="H796" s="15" t="s">
        <v>28</v>
      </c>
      <c r="I796" s="16" t="s">
        <v>38</v>
      </c>
      <c r="J796" s="53">
        <v>12.24</v>
      </c>
    </row>
    <row r="797" spans="1:10" ht="36.5" x14ac:dyDescent="0.45">
      <c r="A797" s="41" t="s">
        <v>39</v>
      </c>
      <c r="B797" s="16" t="s">
        <v>228</v>
      </c>
      <c r="C797" s="14" t="s">
        <v>43</v>
      </c>
      <c r="D797" s="16" t="s">
        <v>54</v>
      </c>
      <c r="E797" s="14">
        <v>51</v>
      </c>
      <c r="F797" s="14">
        <v>2</v>
      </c>
      <c r="G797" s="16" t="s">
        <v>16</v>
      </c>
      <c r="H797" s="15" t="s">
        <v>30</v>
      </c>
      <c r="I797" s="16" t="s">
        <v>19</v>
      </c>
      <c r="J797" s="53">
        <f>J798</f>
        <v>2867.33</v>
      </c>
    </row>
    <row r="798" spans="1:10" ht="54.5" x14ac:dyDescent="0.45">
      <c r="A798" s="41" t="s">
        <v>34</v>
      </c>
      <c r="B798" s="16" t="s">
        <v>228</v>
      </c>
      <c r="C798" s="15" t="s">
        <v>21</v>
      </c>
      <c r="D798" s="16" t="s">
        <v>54</v>
      </c>
      <c r="E798" s="14">
        <v>51</v>
      </c>
      <c r="F798" s="14">
        <v>2</v>
      </c>
      <c r="G798" s="16" t="s">
        <v>16</v>
      </c>
      <c r="H798" s="15" t="s">
        <v>30</v>
      </c>
      <c r="I798" s="16" t="s">
        <v>29</v>
      </c>
      <c r="J798" s="53">
        <v>2867.33</v>
      </c>
    </row>
    <row r="799" spans="1:10" x14ac:dyDescent="0.45">
      <c r="A799" s="42" t="s">
        <v>40</v>
      </c>
      <c r="B799" s="14">
        <v>672</v>
      </c>
      <c r="C799" s="11" t="s">
        <v>43</v>
      </c>
      <c r="D799" s="13">
        <v>13</v>
      </c>
      <c r="E799" s="13" t="s">
        <v>16</v>
      </c>
      <c r="F799" s="13" t="s">
        <v>17</v>
      </c>
      <c r="G799" s="13" t="s">
        <v>16</v>
      </c>
      <c r="H799" s="12" t="s">
        <v>18</v>
      </c>
      <c r="I799" s="13" t="s">
        <v>19</v>
      </c>
      <c r="J799" s="53">
        <f>J800+J806+J811</f>
        <v>215</v>
      </c>
    </row>
    <row r="800" spans="1:10" x14ac:dyDescent="0.45">
      <c r="A800" s="41" t="s">
        <v>48</v>
      </c>
      <c r="B800" s="14">
        <v>672</v>
      </c>
      <c r="C800" s="14" t="s">
        <v>43</v>
      </c>
      <c r="D800" s="16">
        <v>13</v>
      </c>
      <c r="E800" s="16" t="s">
        <v>45</v>
      </c>
      <c r="F800" s="16" t="s">
        <v>17</v>
      </c>
      <c r="G800" s="16" t="s">
        <v>16</v>
      </c>
      <c r="H800" s="15" t="s">
        <v>18</v>
      </c>
      <c r="I800" s="16" t="s">
        <v>19</v>
      </c>
      <c r="J800" s="53">
        <f>J801</f>
        <v>120</v>
      </c>
    </row>
    <row r="801" spans="1:10" ht="36.5" x14ac:dyDescent="0.45">
      <c r="A801" s="41" t="s">
        <v>62</v>
      </c>
      <c r="B801" s="16" t="s">
        <v>228</v>
      </c>
      <c r="C801" s="19" t="s">
        <v>21</v>
      </c>
      <c r="D801" s="19">
        <v>13</v>
      </c>
      <c r="E801" s="14">
        <v>51</v>
      </c>
      <c r="F801" s="14">
        <v>5</v>
      </c>
      <c r="G801" s="16" t="s">
        <v>16</v>
      </c>
      <c r="H801" s="15" t="s">
        <v>18</v>
      </c>
      <c r="I801" s="16" t="s">
        <v>19</v>
      </c>
      <c r="J801" s="53">
        <f>J804+J802</f>
        <v>120</v>
      </c>
    </row>
    <row r="802" spans="1:10" x14ac:dyDescent="0.45">
      <c r="A802" s="81" t="s">
        <v>302</v>
      </c>
      <c r="B802" s="16" t="s">
        <v>228</v>
      </c>
      <c r="C802" s="19" t="s">
        <v>21</v>
      </c>
      <c r="D802" s="19">
        <v>13</v>
      </c>
      <c r="E802" s="14">
        <v>51</v>
      </c>
      <c r="F802" s="14">
        <v>5</v>
      </c>
      <c r="G802" s="16" t="s">
        <v>16</v>
      </c>
      <c r="H802" s="15" t="s">
        <v>99</v>
      </c>
      <c r="I802" s="16" t="s">
        <v>19</v>
      </c>
      <c r="J802" s="53">
        <f>J803</f>
        <v>40</v>
      </c>
    </row>
    <row r="803" spans="1:10" x14ac:dyDescent="0.45">
      <c r="A803" s="41" t="s">
        <v>35</v>
      </c>
      <c r="B803" s="16" t="s">
        <v>228</v>
      </c>
      <c r="C803" s="15" t="s">
        <v>21</v>
      </c>
      <c r="D803" s="19">
        <v>13</v>
      </c>
      <c r="E803" s="14">
        <v>51</v>
      </c>
      <c r="F803" s="14">
        <v>5</v>
      </c>
      <c r="G803" s="16" t="s">
        <v>16</v>
      </c>
      <c r="H803" s="15" t="s">
        <v>99</v>
      </c>
      <c r="I803" s="16" t="s">
        <v>36</v>
      </c>
      <c r="J803" s="53">
        <v>40</v>
      </c>
    </row>
    <row r="804" spans="1:10" x14ac:dyDescent="0.45">
      <c r="A804" s="54" t="s">
        <v>65</v>
      </c>
      <c r="B804" s="16" t="s">
        <v>228</v>
      </c>
      <c r="C804" s="19" t="s">
        <v>21</v>
      </c>
      <c r="D804" s="19">
        <v>13</v>
      </c>
      <c r="E804" s="14">
        <v>51</v>
      </c>
      <c r="F804" s="14">
        <v>5</v>
      </c>
      <c r="G804" s="16" t="s">
        <v>16</v>
      </c>
      <c r="H804" s="15" t="s">
        <v>66</v>
      </c>
      <c r="I804" s="16" t="s">
        <v>19</v>
      </c>
      <c r="J804" s="53">
        <f>J805</f>
        <v>80</v>
      </c>
    </row>
    <row r="805" spans="1:10" x14ac:dyDescent="0.45">
      <c r="A805" s="41" t="s">
        <v>35</v>
      </c>
      <c r="B805" s="16" t="s">
        <v>228</v>
      </c>
      <c r="C805" s="15" t="s">
        <v>21</v>
      </c>
      <c r="D805" s="19">
        <v>13</v>
      </c>
      <c r="E805" s="14">
        <v>51</v>
      </c>
      <c r="F805" s="14">
        <v>5</v>
      </c>
      <c r="G805" s="16" t="s">
        <v>16</v>
      </c>
      <c r="H805" s="15" t="s">
        <v>66</v>
      </c>
      <c r="I805" s="16" t="s">
        <v>36</v>
      </c>
      <c r="J805" s="53">
        <v>80</v>
      </c>
    </row>
    <row r="806" spans="1:10" ht="53.5" x14ac:dyDescent="0.45">
      <c r="A806" s="66" t="s">
        <v>324</v>
      </c>
      <c r="B806" s="14">
        <v>672</v>
      </c>
      <c r="C806" s="19" t="s">
        <v>21</v>
      </c>
      <c r="D806" s="19">
        <v>13</v>
      </c>
      <c r="E806" s="16" t="s">
        <v>256</v>
      </c>
      <c r="F806" s="16" t="s">
        <v>17</v>
      </c>
      <c r="G806" s="16" t="s">
        <v>16</v>
      </c>
      <c r="H806" s="15" t="s">
        <v>18</v>
      </c>
      <c r="I806" s="16" t="s">
        <v>19</v>
      </c>
      <c r="J806" s="53">
        <f>J809</f>
        <v>0</v>
      </c>
    </row>
    <row r="807" spans="1:10" ht="54.5" x14ac:dyDescent="0.45">
      <c r="A807" s="64" t="s">
        <v>490</v>
      </c>
      <c r="B807" s="14">
        <v>672</v>
      </c>
      <c r="C807" s="15" t="s">
        <v>21</v>
      </c>
      <c r="D807" s="19">
        <v>13</v>
      </c>
      <c r="E807" s="16" t="s">
        <v>256</v>
      </c>
      <c r="F807" s="16" t="s">
        <v>26</v>
      </c>
      <c r="G807" s="16" t="s">
        <v>16</v>
      </c>
      <c r="H807" s="15" t="s">
        <v>18</v>
      </c>
      <c r="I807" s="16" t="s">
        <v>19</v>
      </c>
      <c r="J807" s="53">
        <f>J808</f>
        <v>0</v>
      </c>
    </row>
    <row r="808" spans="1:10" ht="36.5" x14ac:dyDescent="0.45">
      <c r="A808" s="64" t="s">
        <v>504</v>
      </c>
      <c r="B808" s="14">
        <v>672</v>
      </c>
      <c r="C808" s="15" t="s">
        <v>21</v>
      </c>
      <c r="D808" s="19">
        <v>13</v>
      </c>
      <c r="E808" s="16" t="s">
        <v>256</v>
      </c>
      <c r="F808" s="16" t="s">
        <v>26</v>
      </c>
      <c r="G808" s="16" t="s">
        <v>70</v>
      </c>
      <c r="H808" s="15" t="s">
        <v>18</v>
      </c>
      <c r="I808" s="16" t="s">
        <v>19</v>
      </c>
      <c r="J808" s="53">
        <f>J809</f>
        <v>0</v>
      </c>
    </row>
    <row r="809" spans="1:10" ht="36.5" x14ac:dyDescent="0.45">
      <c r="A809" s="64" t="s">
        <v>505</v>
      </c>
      <c r="B809" s="14">
        <v>672</v>
      </c>
      <c r="C809" s="15" t="s">
        <v>21</v>
      </c>
      <c r="D809" s="19">
        <v>13</v>
      </c>
      <c r="E809" s="16" t="s">
        <v>256</v>
      </c>
      <c r="F809" s="16" t="s">
        <v>26</v>
      </c>
      <c r="G809" s="16" t="s">
        <v>70</v>
      </c>
      <c r="H809" s="15" t="s">
        <v>503</v>
      </c>
      <c r="I809" s="16" t="s">
        <v>19</v>
      </c>
      <c r="J809" s="53">
        <f>J810</f>
        <v>0</v>
      </c>
    </row>
    <row r="810" spans="1:10" x14ac:dyDescent="0.45">
      <c r="A810" s="41" t="s">
        <v>35</v>
      </c>
      <c r="B810" s="14">
        <v>672</v>
      </c>
      <c r="C810" s="15" t="s">
        <v>21</v>
      </c>
      <c r="D810" s="19">
        <v>13</v>
      </c>
      <c r="E810" s="16" t="s">
        <v>256</v>
      </c>
      <c r="F810" s="16" t="s">
        <v>26</v>
      </c>
      <c r="G810" s="16" t="s">
        <v>70</v>
      </c>
      <c r="H810" s="15" t="s">
        <v>503</v>
      </c>
      <c r="I810" s="16" t="s">
        <v>36</v>
      </c>
      <c r="J810" s="53">
        <v>0</v>
      </c>
    </row>
    <row r="811" spans="1:10" ht="54.5" x14ac:dyDescent="0.45">
      <c r="A811" s="41" t="s">
        <v>933</v>
      </c>
      <c r="B811" s="14">
        <v>672</v>
      </c>
      <c r="C811" s="15" t="s">
        <v>21</v>
      </c>
      <c r="D811" s="19">
        <v>13</v>
      </c>
      <c r="E811" s="16" t="s">
        <v>88</v>
      </c>
      <c r="F811" s="15" t="s">
        <v>17</v>
      </c>
      <c r="G811" s="16" t="s">
        <v>16</v>
      </c>
      <c r="H811" s="15" t="s">
        <v>18</v>
      </c>
      <c r="I811" s="16" t="s">
        <v>19</v>
      </c>
      <c r="J811" s="53">
        <f>J812</f>
        <v>95</v>
      </c>
    </row>
    <row r="812" spans="1:10" ht="54.5" x14ac:dyDescent="0.45">
      <c r="A812" s="41" t="s">
        <v>932</v>
      </c>
      <c r="B812" s="14">
        <v>672</v>
      </c>
      <c r="C812" s="15" t="s">
        <v>21</v>
      </c>
      <c r="D812" s="19">
        <v>13</v>
      </c>
      <c r="E812" s="16" t="s">
        <v>88</v>
      </c>
      <c r="F812" s="15" t="s">
        <v>17</v>
      </c>
      <c r="G812" s="16" t="s">
        <v>21</v>
      </c>
      <c r="H812" s="15" t="s">
        <v>18</v>
      </c>
      <c r="I812" s="16" t="s">
        <v>19</v>
      </c>
      <c r="J812" s="53">
        <f>J813</f>
        <v>95</v>
      </c>
    </row>
    <row r="813" spans="1:10" ht="36.5" x14ac:dyDescent="0.45">
      <c r="A813" s="41" t="s">
        <v>505</v>
      </c>
      <c r="B813" s="14">
        <v>672</v>
      </c>
      <c r="C813" s="15" t="s">
        <v>21</v>
      </c>
      <c r="D813" s="19">
        <v>13</v>
      </c>
      <c r="E813" s="16" t="s">
        <v>88</v>
      </c>
      <c r="F813" s="15" t="s">
        <v>17</v>
      </c>
      <c r="G813" s="16" t="s">
        <v>21</v>
      </c>
      <c r="H813" s="15" t="s">
        <v>503</v>
      </c>
      <c r="I813" s="16" t="s">
        <v>19</v>
      </c>
      <c r="J813" s="53">
        <f>J814</f>
        <v>95</v>
      </c>
    </row>
    <row r="814" spans="1:10" x14ac:dyDescent="0.45">
      <c r="A814" s="41" t="s">
        <v>35</v>
      </c>
      <c r="B814" s="14">
        <v>672</v>
      </c>
      <c r="C814" s="15" t="s">
        <v>21</v>
      </c>
      <c r="D814" s="19">
        <v>13</v>
      </c>
      <c r="E814" s="16" t="s">
        <v>88</v>
      </c>
      <c r="F814" s="15" t="s">
        <v>17</v>
      </c>
      <c r="G814" s="16" t="s">
        <v>21</v>
      </c>
      <c r="H814" s="15" t="s">
        <v>503</v>
      </c>
      <c r="I814" s="16" t="s">
        <v>36</v>
      </c>
      <c r="J814" s="53">
        <v>95</v>
      </c>
    </row>
    <row r="815" spans="1:10" x14ac:dyDescent="0.45">
      <c r="A815" s="42" t="s">
        <v>75</v>
      </c>
      <c r="B815" s="13" t="s">
        <v>228</v>
      </c>
      <c r="C815" s="13" t="s">
        <v>24</v>
      </c>
      <c r="D815" s="12">
        <v>0</v>
      </c>
      <c r="E815" s="11">
        <v>0</v>
      </c>
      <c r="F815" s="11">
        <v>0</v>
      </c>
      <c r="G815" s="13" t="s">
        <v>16</v>
      </c>
      <c r="H815" s="12" t="s">
        <v>18</v>
      </c>
      <c r="I815" s="13" t="s">
        <v>19</v>
      </c>
      <c r="J815" s="52">
        <f>J816</f>
        <v>32</v>
      </c>
    </row>
    <row r="816" spans="1:10" ht="36.5" x14ac:dyDescent="0.45">
      <c r="A816" s="41" t="s">
        <v>374</v>
      </c>
      <c r="B816" s="16" t="s">
        <v>228</v>
      </c>
      <c r="C816" s="16" t="s">
        <v>24</v>
      </c>
      <c r="D816" s="16">
        <v>10</v>
      </c>
      <c r="E816" s="14">
        <v>0</v>
      </c>
      <c r="F816" s="14">
        <v>0</v>
      </c>
      <c r="G816" s="16" t="s">
        <v>16</v>
      </c>
      <c r="H816" s="15" t="s">
        <v>18</v>
      </c>
      <c r="I816" s="16" t="s">
        <v>19</v>
      </c>
      <c r="J816" s="53">
        <f t="shared" ref="J816:J819" si="31">J817</f>
        <v>32</v>
      </c>
    </row>
    <row r="817" spans="1:10" ht="54" x14ac:dyDescent="0.45">
      <c r="A817" s="58" t="s">
        <v>268</v>
      </c>
      <c r="B817" s="16" t="s">
        <v>228</v>
      </c>
      <c r="C817" s="16" t="s">
        <v>24</v>
      </c>
      <c r="D817" s="16">
        <v>10</v>
      </c>
      <c r="E817" s="19" t="s">
        <v>24</v>
      </c>
      <c r="F817" s="14">
        <v>0</v>
      </c>
      <c r="G817" s="16" t="s">
        <v>16</v>
      </c>
      <c r="H817" s="15" t="s">
        <v>18</v>
      </c>
      <c r="I817" s="16" t="s">
        <v>19</v>
      </c>
      <c r="J817" s="53">
        <f>J818</f>
        <v>32</v>
      </c>
    </row>
    <row r="818" spans="1:10" ht="37" x14ac:dyDescent="0.45">
      <c r="A818" s="51" t="s">
        <v>182</v>
      </c>
      <c r="B818" s="16" t="s">
        <v>228</v>
      </c>
      <c r="C818" s="14" t="s">
        <v>23</v>
      </c>
      <c r="D818" s="16">
        <v>10</v>
      </c>
      <c r="E818" s="19" t="s">
        <v>24</v>
      </c>
      <c r="F818" s="16" t="s">
        <v>17</v>
      </c>
      <c r="G818" s="16" t="s">
        <v>44</v>
      </c>
      <c r="H818" s="15" t="s">
        <v>18</v>
      </c>
      <c r="I818" s="16" t="s">
        <v>19</v>
      </c>
      <c r="J818" s="53">
        <f>J819</f>
        <v>32</v>
      </c>
    </row>
    <row r="819" spans="1:10" ht="54.5" x14ac:dyDescent="0.45">
      <c r="A819" s="74" t="s">
        <v>209</v>
      </c>
      <c r="B819" s="16" t="s">
        <v>228</v>
      </c>
      <c r="C819" s="14" t="s">
        <v>23</v>
      </c>
      <c r="D819" s="16">
        <v>10</v>
      </c>
      <c r="E819" s="19" t="s">
        <v>24</v>
      </c>
      <c r="F819" s="16" t="s">
        <v>17</v>
      </c>
      <c r="G819" s="16" t="s">
        <v>44</v>
      </c>
      <c r="H819" s="15" t="s">
        <v>365</v>
      </c>
      <c r="I819" s="16" t="s">
        <v>19</v>
      </c>
      <c r="J819" s="53">
        <f t="shared" si="31"/>
        <v>32</v>
      </c>
    </row>
    <row r="820" spans="1:10" x14ac:dyDescent="0.45">
      <c r="A820" s="41" t="s">
        <v>35</v>
      </c>
      <c r="B820" s="16" t="s">
        <v>228</v>
      </c>
      <c r="C820" s="15" t="s">
        <v>24</v>
      </c>
      <c r="D820" s="16">
        <v>10</v>
      </c>
      <c r="E820" s="19" t="s">
        <v>24</v>
      </c>
      <c r="F820" s="16" t="s">
        <v>17</v>
      </c>
      <c r="G820" s="16" t="s">
        <v>44</v>
      </c>
      <c r="H820" s="15" t="s">
        <v>365</v>
      </c>
      <c r="I820" s="16" t="s">
        <v>36</v>
      </c>
      <c r="J820" s="53">
        <v>32</v>
      </c>
    </row>
    <row r="821" spans="1:10" x14ac:dyDescent="0.45">
      <c r="A821" s="60" t="s">
        <v>77</v>
      </c>
      <c r="B821" s="16" t="s">
        <v>228</v>
      </c>
      <c r="C821" s="12" t="s">
        <v>54</v>
      </c>
      <c r="D821" s="12" t="s">
        <v>16</v>
      </c>
      <c r="E821" s="18" t="s">
        <v>16</v>
      </c>
      <c r="F821" s="13" t="s">
        <v>17</v>
      </c>
      <c r="G821" s="13" t="s">
        <v>16</v>
      </c>
      <c r="H821" s="12" t="s">
        <v>18</v>
      </c>
      <c r="I821" s="13" t="s">
        <v>19</v>
      </c>
      <c r="J821" s="53">
        <f>J822</f>
        <v>2551.06</v>
      </c>
    </row>
    <row r="822" spans="1:10" x14ac:dyDescent="0.45">
      <c r="A822" s="41" t="s">
        <v>78</v>
      </c>
      <c r="B822" s="16" t="s">
        <v>228</v>
      </c>
      <c r="C822" s="14" t="s">
        <v>47</v>
      </c>
      <c r="D822" s="16" t="s">
        <v>100</v>
      </c>
      <c r="E822" s="19" t="s">
        <v>16</v>
      </c>
      <c r="F822" s="16" t="s">
        <v>17</v>
      </c>
      <c r="G822" s="16" t="s">
        <v>16</v>
      </c>
      <c r="H822" s="15" t="s">
        <v>18</v>
      </c>
      <c r="I822" s="16" t="s">
        <v>19</v>
      </c>
      <c r="J822" s="53">
        <f>J823</f>
        <v>2551.06</v>
      </c>
    </row>
    <row r="823" spans="1:10" ht="54" x14ac:dyDescent="0.45">
      <c r="A823" s="58" t="s">
        <v>297</v>
      </c>
      <c r="B823" s="16" t="s">
        <v>228</v>
      </c>
      <c r="C823" s="14" t="s">
        <v>47</v>
      </c>
      <c r="D823" s="16" t="s">
        <v>100</v>
      </c>
      <c r="E823" s="19" t="s">
        <v>54</v>
      </c>
      <c r="F823" s="16" t="s">
        <v>17</v>
      </c>
      <c r="G823" s="16" t="s">
        <v>16</v>
      </c>
      <c r="H823" s="15" t="s">
        <v>18</v>
      </c>
      <c r="I823" s="16" t="s">
        <v>19</v>
      </c>
      <c r="J823" s="53">
        <f>J824+J828</f>
        <v>2551.06</v>
      </c>
    </row>
    <row r="824" spans="1:10" ht="36" x14ac:dyDescent="0.45">
      <c r="A824" s="58" t="s">
        <v>266</v>
      </c>
      <c r="B824" s="16" t="s">
        <v>228</v>
      </c>
      <c r="C824" s="14" t="s">
        <v>47</v>
      </c>
      <c r="D824" s="16" t="s">
        <v>100</v>
      </c>
      <c r="E824" s="19" t="s">
        <v>54</v>
      </c>
      <c r="F824" s="16" t="s">
        <v>9</v>
      </c>
      <c r="G824" s="16" t="s">
        <v>16</v>
      </c>
      <c r="H824" s="15" t="s">
        <v>18</v>
      </c>
      <c r="I824" s="16" t="s">
        <v>19</v>
      </c>
      <c r="J824" s="53">
        <f t="shared" ref="J824:J826" si="32">J825</f>
        <v>1800</v>
      </c>
    </row>
    <row r="825" spans="1:10" ht="36" x14ac:dyDescent="0.45">
      <c r="A825" s="58" t="s">
        <v>318</v>
      </c>
      <c r="B825" s="16" t="s">
        <v>228</v>
      </c>
      <c r="C825" s="14" t="s">
        <v>47</v>
      </c>
      <c r="D825" s="16" t="s">
        <v>100</v>
      </c>
      <c r="E825" s="19" t="s">
        <v>54</v>
      </c>
      <c r="F825" s="16" t="s">
        <v>9</v>
      </c>
      <c r="G825" s="16" t="s">
        <v>21</v>
      </c>
      <c r="H825" s="15" t="s">
        <v>18</v>
      </c>
      <c r="I825" s="16" t="s">
        <v>19</v>
      </c>
      <c r="J825" s="53">
        <f t="shared" si="32"/>
        <v>1800</v>
      </c>
    </row>
    <row r="826" spans="1:10" ht="36.5" x14ac:dyDescent="0.45">
      <c r="A826" s="41" t="s">
        <v>293</v>
      </c>
      <c r="B826" s="16" t="s">
        <v>228</v>
      </c>
      <c r="C826" s="14" t="s">
        <v>47</v>
      </c>
      <c r="D826" s="16" t="s">
        <v>100</v>
      </c>
      <c r="E826" s="19" t="s">
        <v>54</v>
      </c>
      <c r="F826" s="16" t="s">
        <v>9</v>
      </c>
      <c r="G826" s="16" t="s">
        <v>21</v>
      </c>
      <c r="H826" s="15" t="s">
        <v>239</v>
      </c>
      <c r="I826" s="16" t="s">
        <v>19</v>
      </c>
      <c r="J826" s="53">
        <f t="shared" si="32"/>
        <v>1800</v>
      </c>
    </row>
    <row r="827" spans="1:10" x14ac:dyDescent="0.45">
      <c r="A827" s="41" t="s">
        <v>35</v>
      </c>
      <c r="B827" s="16" t="s">
        <v>228</v>
      </c>
      <c r="C827" s="15" t="s">
        <v>54</v>
      </c>
      <c r="D827" s="16" t="s">
        <v>100</v>
      </c>
      <c r="E827" s="19" t="s">
        <v>54</v>
      </c>
      <c r="F827" s="16" t="s">
        <v>9</v>
      </c>
      <c r="G827" s="16" t="s">
        <v>21</v>
      </c>
      <c r="H827" s="15" t="s">
        <v>239</v>
      </c>
      <c r="I827" s="16" t="s">
        <v>36</v>
      </c>
      <c r="J827" s="53">
        <v>1800</v>
      </c>
    </row>
    <row r="828" spans="1:10" ht="36" x14ac:dyDescent="0.45">
      <c r="A828" s="58" t="s">
        <v>319</v>
      </c>
      <c r="B828" s="16" t="s">
        <v>228</v>
      </c>
      <c r="C828" s="14" t="s">
        <v>47</v>
      </c>
      <c r="D828" s="16" t="s">
        <v>100</v>
      </c>
      <c r="E828" s="19" t="s">
        <v>54</v>
      </c>
      <c r="F828" s="16" t="s">
        <v>9</v>
      </c>
      <c r="G828" s="16" t="s">
        <v>44</v>
      </c>
      <c r="H828" s="15" t="s">
        <v>18</v>
      </c>
      <c r="I828" s="16" t="s">
        <v>19</v>
      </c>
      <c r="J828" s="53">
        <f>J829</f>
        <v>751.06</v>
      </c>
    </row>
    <row r="829" spans="1:10" ht="36.5" x14ac:dyDescent="0.45">
      <c r="A829" s="41" t="s">
        <v>293</v>
      </c>
      <c r="B829" s="16" t="s">
        <v>228</v>
      </c>
      <c r="C829" s="14" t="s">
        <v>47</v>
      </c>
      <c r="D829" s="16" t="s">
        <v>100</v>
      </c>
      <c r="E829" s="19" t="s">
        <v>54</v>
      </c>
      <c r="F829" s="16" t="s">
        <v>9</v>
      </c>
      <c r="G829" s="16" t="s">
        <v>44</v>
      </c>
      <c r="H829" s="15" t="s">
        <v>239</v>
      </c>
      <c r="I829" s="16" t="s">
        <v>19</v>
      </c>
      <c r="J829" s="53">
        <f>J830</f>
        <v>751.06</v>
      </c>
    </row>
    <row r="830" spans="1:10" x14ac:dyDescent="0.45">
      <c r="A830" s="41" t="s">
        <v>35</v>
      </c>
      <c r="B830" s="16" t="s">
        <v>228</v>
      </c>
      <c r="C830" s="15" t="s">
        <v>54</v>
      </c>
      <c r="D830" s="16" t="s">
        <v>100</v>
      </c>
      <c r="E830" s="19" t="s">
        <v>54</v>
      </c>
      <c r="F830" s="16" t="s">
        <v>9</v>
      </c>
      <c r="G830" s="16" t="s">
        <v>44</v>
      </c>
      <c r="H830" s="15" t="s">
        <v>239</v>
      </c>
      <c r="I830" s="16" t="s">
        <v>36</v>
      </c>
      <c r="J830" s="53">
        <v>751.06</v>
      </c>
    </row>
    <row r="831" spans="1:10" x14ac:dyDescent="0.45">
      <c r="A831" s="42" t="s">
        <v>89</v>
      </c>
      <c r="B831" s="15" t="s">
        <v>228</v>
      </c>
      <c r="C831" s="12" t="s">
        <v>70</v>
      </c>
      <c r="D831" s="12" t="s">
        <v>16</v>
      </c>
      <c r="E831" s="13" t="s">
        <v>16</v>
      </c>
      <c r="F831" s="13" t="s">
        <v>17</v>
      </c>
      <c r="G831" s="13" t="s">
        <v>16</v>
      </c>
      <c r="H831" s="12" t="s">
        <v>18</v>
      </c>
      <c r="I831" s="13" t="s">
        <v>19</v>
      </c>
      <c r="J831" s="53">
        <f>J832+J838</f>
        <v>4893.08</v>
      </c>
    </row>
    <row r="832" spans="1:10" x14ac:dyDescent="0.45">
      <c r="A832" s="41" t="s">
        <v>216</v>
      </c>
      <c r="B832" s="15" t="s">
        <v>228</v>
      </c>
      <c r="C832" s="15" t="s">
        <v>70</v>
      </c>
      <c r="D832" s="15" t="s">
        <v>44</v>
      </c>
      <c r="E832" s="16" t="s">
        <v>16</v>
      </c>
      <c r="F832" s="16" t="s">
        <v>17</v>
      </c>
      <c r="G832" s="16" t="s">
        <v>16</v>
      </c>
      <c r="H832" s="15" t="s">
        <v>18</v>
      </c>
      <c r="I832" s="16" t="s">
        <v>19</v>
      </c>
      <c r="J832" s="53">
        <f t="shared" ref="J832:J836" si="33">J833</f>
        <v>2.5</v>
      </c>
    </row>
    <row r="833" spans="1:10" ht="54.5" x14ac:dyDescent="0.45">
      <c r="A833" s="41" t="s">
        <v>278</v>
      </c>
      <c r="B833" s="15" t="s">
        <v>228</v>
      </c>
      <c r="C833" s="15" t="s">
        <v>70</v>
      </c>
      <c r="D833" s="15" t="s">
        <v>44</v>
      </c>
      <c r="E833" s="16" t="s">
        <v>55</v>
      </c>
      <c r="F833" s="16" t="s">
        <v>17</v>
      </c>
      <c r="G833" s="16" t="s">
        <v>16</v>
      </c>
      <c r="H833" s="15" t="s">
        <v>18</v>
      </c>
      <c r="I833" s="16" t="s">
        <v>19</v>
      </c>
      <c r="J833" s="53">
        <f t="shared" si="33"/>
        <v>2.5</v>
      </c>
    </row>
    <row r="834" spans="1:10" ht="36.5" x14ac:dyDescent="0.45">
      <c r="A834" s="41" t="s">
        <v>275</v>
      </c>
      <c r="B834" s="15" t="s">
        <v>228</v>
      </c>
      <c r="C834" s="15" t="s">
        <v>70</v>
      </c>
      <c r="D834" s="15" t="s">
        <v>44</v>
      </c>
      <c r="E834" s="16" t="s">
        <v>55</v>
      </c>
      <c r="F834" s="16" t="s">
        <v>26</v>
      </c>
      <c r="G834" s="16" t="s">
        <v>16</v>
      </c>
      <c r="H834" s="15" t="s">
        <v>18</v>
      </c>
      <c r="I834" s="16" t="s">
        <v>19</v>
      </c>
      <c r="J834" s="53">
        <f t="shared" si="33"/>
        <v>2.5</v>
      </c>
    </row>
    <row r="835" spans="1:10" x14ac:dyDescent="0.45">
      <c r="A835" s="41" t="s">
        <v>285</v>
      </c>
      <c r="B835" s="14">
        <v>672</v>
      </c>
      <c r="C835" s="15" t="s">
        <v>70</v>
      </c>
      <c r="D835" s="15" t="s">
        <v>44</v>
      </c>
      <c r="E835" s="16" t="s">
        <v>55</v>
      </c>
      <c r="F835" s="16" t="s">
        <v>26</v>
      </c>
      <c r="G835" s="16" t="s">
        <v>21</v>
      </c>
      <c r="H835" s="15" t="s">
        <v>18</v>
      </c>
      <c r="I835" s="16" t="s">
        <v>19</v>
      </c>
      <c r="J835" s="53">
        <f t="shared" si="33"/>
        <v>2.5</v>
      </c>
    </row>
    <row r="836" spans="1:10" x14ac:dyDescent="0.45">
      <c r="A836" s="41" t="s">
        <v>347</v>
      </c>
      <c r="B836" s="14">
        <v>672</v>
      </c>
      <c r="C836" s="15" t="s">
        <v>70</v>
      </c>
      <c r="D836" s="15" t="s">
        <v>44</v>
      </c>
      <c r="E836" s="16" t="s">
        <v>55</v>
      </c>
      <c r="F836" s="16" t="s">
        <v>26</v>
      </c>
      <c r="G836" s="16" t="s">
        <v>21</v>
      </c>
      <c r="H836" s="15" t="s">
        <v>277</v>
      </c>
      <c r="I836" s="16" t="s">
        <v>19</v>
      </c>
      <c r="J836" s="53">
        <f t="shared" si="33"/>
        <v>2.5</v>
      </c>
    </row>
    <row r="837" spans="1:10" x14ac:dyDescent="0.45">
      <c r="A837" s="41" t="s">
        <v>35</v>
      </c>
      <c r="B837" s="14">
        <v>672</v>
      </c>
      <c r="C837" s="15" t="s">
        <v>70</v>
      </c>
      <c r="D837" s="15" t="s">
        <v>44</v>
      </c>
      <c r="E837" s="16" t="s">
        <v>55</v>
      </c>
      <c r="F837" s="16" t="s">
        <v>26</v>
      </c>
      <c r="G837" s="16" t="s">
        <v>21</v>
      </c>
      <c r="H837" s="15" t="s">
        <v>277</v>
      </c>
      <c r="I837" s="16" t="s">
        <v>36</v>
      </c>
      <c r="J837" s="53">
        <v>2.5</v>
      </c>
    </row>
    <row r="838" spans="1:10" x14ac:dyDescent="0.45">
      <c r="A838" s="41" t="s">
        <v>232</v>
      </c>
      <c r="B838" s="15" t="s">
        <v>228</v>
      </c>
      <c r="C838" s="15" t="s">
        <v>70</v>
      </c>
      <c r="D838" s="15" t="s">
        <v>24</v>
      </c>
      <c r="E838" s="16" t="s">
        <v>16</v>
      </c>
      <c r="F838" s="15" t="s">
        <v>17</v>
      </c>
      <c r="G838" s="16" t="s">
        <v>16</v>
      </c>
      <c r="H838" s="15" t="s">
        <v>18</v>
      </c>
      <c r="I838" s="16" t="s">
        <v>19</v>
      </c>
      <c r="J838" s="53">
        <f>J839</f>
        <v>4890.58</v>
      </c>
    </row>
    <row r="839" spans="1:10" ht="54.5" x14ac:dyDescent="0.45">
      <c r="A839" s="41" t="s">
        <v>278</v>
      </c>
      <c r="B839" s="15" t="s">
        <v>228</v>
      </c>
      <c r="C839" s="15" t="s">
        <v>70</v>
      </c>
      <c r="D839" s="15" t="s">
        <v>24</v>
      </c>
      <c r="E839" s="16" t="s">
        <v>55</v>
      </c>
      <c r="F839" s="16" t="s">
        <v>17</v>
      </c>
      <c r="G839" s="16" t="s">
        <v>16</v>
      </c>
      <c r="H839" s="15" t="s">
        <v>18</v>
      </c>
      <c r="I839" s="16" t="s">
        <v>19</v>
      </c>
      <c r="J839" s="53">
        <f>J840+J844</f>
        <v>4890.58</v>
      </c>
    </row>
    <row r="840" spans="1:10" ht="36" x14ac:dyDescent="0.45">
      <c r="A840" s="80" t="s">
        <v>286</v>
      </c>
      <c r="B840" s="15" t="s">
        <v>228</v>
      </c>
      <c r="C840" s="15" t="s">
        <v>70</v>
      </c>
      <c r="D840" s="15" t="s">
        <v>24</v>
      </c>
      <c r="E840" s="16" t="s">
        <v>55</v>
      </c>
      <c r="F840" s="16" t="s">
        <v>85</v>
      </c>
      <c r="G840" s="16" t="s">
        <v>16</v>
      </c>
      <c r="H840" s="15" t="s">
        <v>18</v>
      </c>
      <c r="I840" s="16" t="s">
        <v>19</v>
      </c>
      <c r="J840" s="53">
        <f t="shared" ref="J840:J842" si="34">J841</f>
        <v>3093.36</v>
      </c>
    </row>
    <row r="841" spans="1:10" x14ac:dyDescent="0.45">
      <c r="A841" s="41" t="s">
        <v>246</v>
      </c>
      <c r="B841" s="15" t="s">
        <v>228</v>
      </c>
      <c r="C841" s="15" t="s">
        <v>70</v>
      </c>
      <c r="D841" s="15" t="s">
        <v>24</v>
      </c>
      <c r="E841" s="16" t="s">
        <v>55</v>
      </c>
      <c r="F841" s="16" t="s">
        <v>85</v>
      </c>
      <c r="G841" s="16" t="s">
        <v>54</v>
      </c>
      <c r="H841" s="15" t="s">
        <v>18</v>
      </c>
      <c r="I841" s="16" t="s">
        <v>19</v>
      </c>
      <c r="J841" s="53">
        <f t="shared" si="34"/>
        <v>3093.36</v>
      </c>
    </row>
    <row r="842" spans="1:10" x14ac:dyDescent="0.45">
      <c r="A842" s="41" t="s">
        <v>221</v>
      </c>
      <c r="B842" s="14">
        <v>672</v>
      </c>
      <c r="C842" s="15" t="s">
        <v>70</v>
      </c>
      <c r="D842" s="15" t="s">
        <v>24</v>
      </c>
      <c r="E842" s="16" t="s">
        <v>55</v>
      </c>
      <c r="F842" s="16" t="s">
        <v>85</v>
      </c>
      <c r="G842" s="16" t="s">
        <v>54</v>
      </c>
      <c r="H842" s="15" t="s">
        <v>222</v>
      </c>
      <c r="I842" s="16" t="s">
        <v>19</v>
      </c>
      <c r="J842" s="53">
        <f t="shared" si="34"/>
        <v>3093.36</v>
      </c>
    </row>
    <row r="843" spans="1:10" x14ac:dyDescent="0.45">
      <c r="A843" s="41" t="s">
        <v>35</v>
      </c>
      <c r="B843" s="14">
        <v>672</v>
      </c>
      <c r="C843" s="15" t="s">
        <v>70</v>
      </c>
      <c r="D843" s="15" t="s">
        <v>24</v>
      </c>
      <c r="E843" s="16" t="s">
        <v>55</v>
      </c>
      <c r="F843" s="16" t="s">
        <v>85</v>
      </c>
      <c r="G843" s="16" t="s">
        <v>54</v>
      </c>
      <c r="H843" s="15" t="s">
        <v>222</v>
      </c>
      <c r="I843" s="16" t="s">
        <v>36</v>
      </c>
      <c r="J843" s="53">
        <v>3093.36</v>
      </c>
    </row>
    <row r="844" spans="1:10" ht="36.5" x14ac:dyDescent="0.45">
      <c r="A844" s="41" t="s">
        <v>242</v>
      </c>
      <c r="B844" s="14">
        <v>672</v>
      </c>
      <c r="C844" s="15" t="s">
        <v>70</v>
      </c>
      <c r="D844" s="15" t="s">
        <v>24</v>
      </c>
      <c r="E844" s="16" t="s">
        <v>55</v>
      </c>
      <c r="F844" s="16" t="s">
        <v>9</v>
      </c>
      <c r="G844" s="16" t="s">
        <v>16</v>
      </c>
      <c r="H844" s="15" t="s">
        <v>18</v>
      </c>
      <c r="I844" s="16" t="s">
        <v>19</v>
      </c>
      <c r="J844" s="53">
        <f t="shared" ref="J844:J846" si="35">J845</f>
        <v>1797.22</v>
      </c>
    </row>
    <row r="845" spans="1:10" ht="36.5" x14ac:dyDescent="0.45">
      <c r="A845" s="41" t="s">
        <v>279</v>
      </c>
      <c r="B845" s="15" t="s">
        <v>228</v>
      </c>
      <c r="C845" s="15" t="s">
        <v>70</v>
      </c>
      <c r="D845" s="15" t="s">
        <v>24</v>
      </c>
      <c r="E845" s="16" t="s">
        <v>55</v>
      </c>
      <c r="F845" s="16" t="s">
        <v>9</v>
      </c>
      <c r="G845" s="16" t="s">
        <v>21</v>
      </c>
      <c r="H845" s="15" t="s">
        <v>18</v>
      </c>
      <c r="I845" s="16" t="s">
        <v>19</v>
      </c>
      <c r="J845" s="53">
        <f t="shared" si="35"/>
        <v>1797.22</v>
      </c>
    </row>
    <row r="846" spans="1:10" x14ac:dyDescent="0.45">
      <c r="A846" s="41" t="s">
        <v>282</v>
      </c>
      <c r="B846" s="15" t="s">
        <v>228</v>
      </c>
      <c r="C846" s="15" t="s">
        <v>70</v>
      </c>
      <c r="D846" s="15" t="s">
        <v>24</v>
      </c>
      <c r="E846" s="16" t="s">
        <v>55</v>
      </c>
      <c r="F846" s="16" t="s">
        <v>9</v>
      </c>
      <c r="G846" s="16" t="s">
        <v>21</v>
      </c>
      <c r="H846" s="15" t="s">
        <v>218</v>
      </c>
      <c r="I846" s="16" t="s">
        <v>19</v>
      </c>
      <c r="J846" s="53">
        <f t="shared" si="35"/>
        <v>1797.22</v>
      </c>
    </row>
    <row r="847" spans="1:10" x14ac:dyDescent="0.45">
      <c r="A847" s="41" t="s">
        <v>35</v>
      </c>
      <c r="B847" s="15" t="s">
        <v>228</v>
      </c>
      <c r="C847" s="15" t="s">
        <v>70</v>
      </c>
      <c r="D847" s="15" t="s">
        <v>24</v>
      </c>
      <c r="E847" s="16" t="s">
        <v>55</v>
      </c>
      <c r="F847" s="16" t="s">
        <v>9</v>
      </c>
      <c r="G847" s="16" t="s">
        <v>21</v>
      </c>
      <c r="H847" s="15" t="s">
        <v>218</v>
      </c>
      <c r="I847" s="16" t="s">
        <v>36</v>
      </c>
      <c r="J847" s="53">
        <v>1797.22</v>
      </c>
    </row>
    <row r="848" spans="1:10" x14ac:dyDescent="0.45">
      <c r="A848" s="42" t="s">
        <v>913</v>
      </c>
      <c r="B848" s="12" t="s">
        <v>228</v>
      </c>
      <c r="C848" s="12" t="s">
        <v>67</v>
      </c>
      <c r="D848" s="12" t="s">
        <v>16</v>
      </c>
      <c r="E848" s="13" t="s">
        <v>16</v>
      </c>
      <c r="F848" s="13" t="s">
        <v>17</v>
      </c>
      <c r="G848" s="13" t="s">
        <v>16</v>
      </c>
      <c r="H848" s="12" t="s">
        <v>18</v>
      </c>
      <c r="I848" s="13" t="s">
        <v>19</v>
      </c>
      <c r="J848" s="52">
        <f>J849</f>
        <v>123.15</v>
      </c>
    </row>
    <row r="849" spans="1:10" x14ac:dyDescent="0.45">
      <c r="A849" s="41" t="s">
        <v>914</v>
      </c>
      <c r="B849" s="15" t="s">
        <v>228</v>
      </c>
      <c r="C849" s="15" t="s">
        <v>67</v>
      </c>
      <c r="D849" s="15" t="s">
        <v>70</v>
      </c>
      <c r="E849" s="16" t="s">
        <v>16</v>
      </c>
      <c r="F849" s="16" t="s">
        <v>17</v>
      </c>
      <c r="G849" s="16" t="s">
        <v>16</v>
      </c>
      <c r="H849" s="15" t="s">
        <v>18</v>
      </c>
      <c r="I849" s="16" t="s">
        <v>19</v>
      </c>
      <c r="J849" s="53">
        <f>J850</f>
        <v>123.15</v>
      </c>
    </row>
    <row r="850" spans="1:10" ht="36.5" x14ac:dyDescent="0.45">
      <c r="A850" s="41" t="s">
        <v>916</v>
      </c>
      <c r="B850" s="15" t="s">
        <v>228</v>
      </c>
      <c r="C850" s="15" t="s">
        <v>67</v>
      </c>
      <c r="D850" s="15" t="s">
        <v>70</v>
      </c>
      <c r="E850" s="16" t="s">
        <v>371</v>
      </c>
      <c r="F850" s="16" t="s">
        <v>17</v>
      </c>
      <c r="G850" s="16" t="s">
        <v>16</v>
      </c>
      <c r="H850" s="15" t="s">
        <v>18</v>
      </c>
      <c r="I850" s="16" t="s">
        <v>19</v>
      </c>
      <c r="J850" s="53">
        <f>J851</f>
        <v>123.15</v>
      </c>
    </row>
    <row r="851" spans="1:10" x14ac:dyDescent="0.45">
      <c r="A851" s="41" t="s">
        <v>915</v>
      </c>
      <c r="B851" s="15" t="s">
        <v>228</v>
      </c>
      <c r="C851" s="15" t="s">
        <v>67</v>
      </c>
      <c r="D851" s="15" t="s">
        <v>70</v>
      </c>
      <c r="E851" s="16" t="s">
        <v>371</v>
      </c>
      <c r="F851" s="16" t="s">
        <v>26</v>
      </c>
      <c r="G851" s="16" t="s">
        <v>16</v>
      </c>
      <c r="H851" s="15" t="s">
        <v>18</v>
      </c>
      <c r="I851" s="16" t="s">
        <v>19</v>
      </c>
      <c r="J851" s="53">
        <f>J852</f>
        <v>123.15</v>
      </c>
    </row>
    <row r="852" spans="1:10" x14ac:dyDescent="0.45">
      <c r="A852" s="41" t="s">
        <v>917</v>
      </c>
      <c r="B852" s="15" t="s">
        <v>228</v>
      </c>
      <c r="C852" s="15" t="s">
        <v>67</v>
      </c>
      <c r="D852" s="15" t="s">
        <v>70</v>
      </c>
      <c r="E852" s="16" t="s">
        <v>371</v>
      </c>
      <c r="F852" s="16" t="s">
        <v>26</v>
      </c>
      <c r="G852" s="16" t="s">
        <v>16</v>
      </c>
      <c r="H852" s="15" t="s">
        <v>912</v>
      </c>
      <c r="I852" s="16" t="s">
        <v>19</v>
      </c>
      <c r="J852" s="53">
        <f>J853</f>
        <v>123.15</v>
      </c>
    </row>
    <row r="853" spans="1:10" x14ac:dyDescent="0.45">
      <c r="A853" s="41" t="s">
        <v>35</v>
      </c>
      <c r="B853" s="15" t="s">
        <v>228</v>
      </c>
      <c r="C853" s="15" t="s">
        <v>67</v>
      </c>
      <c r="D853" s="15" t="s">
        <v>70</v>
      </c>
      <c r="E853" s="16" t="s">
        <v>371</v>
      </c>
      <c r="F853" s="16" t="s">
        <v>26</v>
      </c>
      <c r="G853" s="16" t="s">
        <v>16</v>
      </c>
      <c r="H853" s="15" t="s">
        <v>912</v>
      </c>
      <c r="I853" s="16" t="s">
        <v>36</v>
      </c>
      <c r="J853" s="53">
        <v>123.15</v>
      </c>
    </row>
    <row r="854" spans="1:10" x14ac:dyDescent="0.45">
      <c r="A854" s="87" t="s">
        <v>179</v>
      </c>
      <c r="B854" s="12" t="s">
        <v>228</v>
      </c>
      <c r="C854" s="12" t="s">
        <v>117</v>
      </c>
      <c r="D854" s="12" t="s">
        <v>16</v>
      </c>
      <c r="E854" s="13" t="s">
        <v>16</v>
      </c>
      <c r="F854" s="13" t="s">
        <v>17</v>
      </c>
      <c r="G854" s="13" t="s">
        <v>16</v>
      </c>
      <c r="H854" s="12" t="s">
        <v>18</v>
      </c>
      <c r="I854" s="13" t="s">
        <v>19</v>
      </c>
      <c r="J854" s="52">
        <f>J855</f>
        <v>350</v>
      </c>
    </row>
    <row r="855" spans="1:10" x14ac:dyDescent="0.45">
      <c r="A855" s="41" t="s">
        <v>307</v>
      </c>
      <c r="B855" s="15" t="s">
        <v>228</v>
      </c>
      <c r="C855" s="15" t="s">
        <v>117</v>
      </c>
      <c r="D855" s="15" t="s">
        <v>54</v>
      </c>
      <c r="E855" s="16" t="s">
        <v>16</v>
      </c>
      <c r="F855" s="16" t="s">
        <v>17</v>
      </c>
      <c r="G855" s="16" t="s">
        <v>16</v>
      </c>
      <c r="H855" s="15" t="s">
        <v>18</v>
      </c>
      <c r="I855" s="16" t="s">
        <v>19</v>
      </c>
      <c r="J855" s="53">
        <f>J856</f>
        <v>350</v>
      </c>
    </row>
    <row r="856" spans="1:10" ht="54.5" x14ac:dyDescent="0.45">
      <c r="A856" s="64" t="s">
        <v>351</v>
      </c>
      <c r="B856" s="15" t="s">
        <v>228</v>
      </c>
      <c r="C856" s="15" t="s">
        <v>117</v>
      </c>
      <c r="D856" s="15" t="s">
        <v>54</v>
      </c>
      <c r="E856" s="16" t="s">
        <v>93</v>
      </c>
      <c r="F856" s="16" t="s">
        <v>17</v>
      </c>
      <c r="G856" s="16" t="s">
        <v>16</v>
      </c>
      <c r="H856" s="15" t="s">
        <v>18</v>
      </c>
      <c r="I856" s="16" t="s">
        <v>19</v>
      </c>
      <c r="J856" s="53">
        <f>J857</f>
        <v>350</v>
      </c>
    </row>
    <row r="857" spans="1:10" ht="36.5" x14ac:dyDescent="0.45">
      <c r="A857" s="41" t="s">
        <v>920</v>
      </c>
      <c r="B857" s="15" t="s">
        <v>228</v>
      </c>
      <c r="C857" s="15" t="s">
        <v>117</v>
      </c>
      <c r="D857" s="15" t="s">
        <v>54</v>
      </c>
      <c r="E857" s="16" t="s">
        <v>93</v>
      </c>
      <c r="F857" s="16" t="s">
        <v>17</v>
      </c>
      <c r="G857" s="16" t="s">
        <v>70</v>
      </c>
      <c r="H857" s="15" t="s">
        <v>18</v>
      </c>
      <c r="I857" s="16" t="s">
        <v>19</v>
      </c>
      <c r="J857" s="53">
        <f>J858</f>
        <v>350</v>
      </c>
    </row>
    <row r="858" spans="1:10" x14ac:dyDescent="0.45">
      <c r="A858" s="105" t="s">
        <v>955</v>
      </c>
      <c r="B858" s="15" t="s">
        <v>228</v>
      </c>
      <c r="C858" s="15" t="s">
        <v>117</v>
      </c>
      <c r="D858" s="15" t="s">
        <v>54</v>
      </c>
      <c r="E858" s="16" t="s">
        <v>93</v>
      </c>
      <c r="F858" s="16" t="s">
        <v>17</v>
      </c>
      <c r="G858" s="16" t="s">
        <v>70</v>
      </c>
      <c r="H858" s="15" t="s">
        <v>954</v>
      </c>
      <c r="I858" s="16" t="s">
        <v>19</v>
      </c>
      <c r="J858" s="53">
        <f>J859</f>
        <v>350</v>
      </c>
    </row>
    <row r="859" spans="1:10" x14ac:dyDescent="0.45">
      <c r="A859" s="105" t="s">
        <v>35</v>
      </c>
      <c r="B859" s="15" t="s">
        <v>228</v>
      </c>
      <c r="C859" s="15" t="s">
        <v>117</v>
      </c>
      <c r="D859" s="15" t="s">
        <v>54</v>
      </c>
      <c r="E859" s="16" t="s">
        <v>93</v>
      </c>
      <c r="F859" s="16" t="s">
        <v>17</v>
      </c>
      <c r="G859" s="16" t="s">
        <v>70</v>
      </c>
      <c r="H859" s="15" t="s">
        <v>954</v>
      </c>
      <c r="I859" s="16" t="s">
        <v>36</v>
      </c>
      <c r="J859" s="53">
        <v>350</v>
      </c>
    </row>
    <row r="860" spans="1:10" x14ac:dyDescent="0.45">
      <c r="A860" s="60" t="s">
        <v>95</v>
      </c>
      <c r="B860" s="12" t="s">
        <v>228</v>
      </c>
      <c r="C860" s="12" t="s">
        <v>96</v>
      </c>
      <c r="D860" s="12" t="s">
        <v>16</v>
      </c>
      <c r="E860" s="18" t="s">
        <v>16</v>
      </c>
      <c r="F860" s="13" t="s">
        <v>17</v>
      </c>
      <c r="G860" s="13" t="s">
        <v>16</v>
      </c>
      <c r="H860" s="12" t="s">
        <v>18</v>
      </c>
      <c r="I860" s="13" t="s">
        <v>19</v>
      </c>
      <c r="J860" s="52">
        <f>J861</f>
        <v>4482.8900000000003</v>
      </c>
    </row>
    <row r="861" spans="1:10" x14ac:dyDescent="0.45">
      <c r="A861" s="58" t="s">
        <v>97</v>
      </c>
      <c r="B861" s="12" t="s">
        <v>228</v>
      </c>
      <c r="C861" s="21">
        <v>11</v>
      </c>
      <c r="D861" s="18" t="s">
        <v>44</v>
      </c>
      <c r="E861" s="18" t="s">
        <v>16</v>
      </c>
      <c r="F861" s="13" t="s">
        <v>17</v>
      </c>
      <c r="G861" s="13" t="s">
        <v>16</v>
      </c>
      <c r="H861" s="12" t="s">
        <v>18</v>
      </c>
      <c r="I861" s="13" t="s">
        <v>19</v>
      </c>
      <c r="J861" s="52">
        <f>J862</f>
        <v>4482.8900000000003</v>
      </c>
    </row>
    <row r="862" spans="1:10" ht="55" x14ac:dyDescent="0.45">
      <c r="A862" s="58" t="s">
        <v>257</v>
      </c>
      <c r="B862" s="15" t="s">
        <v>228</v>
      </c>
      <c r="C862" s="16" t="s">
        <v>96</v>
      </c>
      <c r="D862" s="16" t="s">
        <v>44</v>
      </c>
      <c r="E862" s="16" t="s">
        <v>141</v>
      </c>
      <c r="F862" s="16" t="s">
        <v>17</v>
      </c>
      <c r="G862" s="16" t="s">
        <v>16</v>
      </c>
      <c r="H862" s="15" t="s">
        <v>18</v>
      </c>
      <c r="I862" s="16" t="s">
        <v>19</v>
      </c>
      <c r="J862" s="53">
        <f>J863</f>
        <v>4482.8900000000003</v>
      </c>
    </row>
    <row r="863" spans="1:10" x14ac:dyDescent="0.45">
      <c r="A863" s="41" t="s">
        <v>432</v>
      </c>
      <c r="B863" s="15" t="s">
        <v>228</v>
      </c>
      <c r="C863" s="16" t="s">
        <v>96</v>
      </c>
      <c r="D863" s="16" t="s">
        <v>44</v>
      </c>
      <c r="E863" s="16" t="s">
        <v>141</v>
      </c>
      <c r="F863" s="16" t="s">
        <v>17</v>
      </c>
      <c r="G863" s="16" t="s">
        <v>70</v>
      </c>
      <c r="H863" s="15" t="s">
        <v>18</v>
      </c>
      <c r="I863" s="16" t="s">
        <v>19</v>
      </c>
      <c r="J863" s="53">
        <f>J864+J866</f>
        <v>4482.8900000000003</v>
      </c>
    </row>
    <row r="864" spans="1:10" ht="36.5" x14ac:dyDescent="0.45">
      <c r="A864" s="41" t="s">
        <v>910</v>
      </c>
      <c r="B864" s="15" t="s">
        <v>228</v>
      </c>
      <c r="C864" s="16" t="s">
        <v>96</v>
      </c>
      <c r="D864" s="16" t="s">
        <v>44</v>
      </c>
      <c r="E864" s="16" t="s">
        <v>141</v>
      </c>
      <c r="F864" s="16" t="s">
        <v>17</v>
      </c>
      <c r="G864" s="16" t="s">
        <v>70</v>
      </c>
      <c r="H864" s="15" t="s">
        <v>909</v>
      </c>
      <c r="I864" s="16" t="s">
        <v>19</v>
      </c>
      <c r="J864" s="53">
        <f>J865</f>
        <v>4272.8900000000003</v>
      </c>
    </row>
    <row r="865" spans="1:10" x14ac:dyDescent="0.45">
      <c r="A865" s="41" t="s">
        <v>35</v>
      </c>
      <c r="B865" s="15" t="s">
        <v>228</v>
      </c>
      <c r="C865" s="16" t="s">
        <v>96</v>
      </c>
      <c r="D865" s="16" t="s">
        <v>44</v>
      </c>
      <c r="E865" s="16" t="s">
        <v>141</v>
      </c>
      <c r="F865" s="16" t="s">
        <v>17</v>
      </c>
      <c r="G865" s="16" t="s">
        <v>70</v>
      </c>
      <c r="H865" s="15" t="s">
        <v>909</v>
      </c>
      <c r="I865" s="16" t="s">
        <v>36</v>
      </c>
      <c r="J865" s="53">
        <v>4272.8900000000003</v>
      </c>
    </row>
    <row r="866" spans="1:10" ht="36.5" x14ac:dyDescent="0.45">
      <c r="A866" s="41" t="s">
        <v>910</v>
      </c>
      <c r="B866" s="15" t="s">
        <v>228</v>
      </c>
      <c r="C866" s="16" t="s">
        <v>96</v>
      </c>
      <c r="D866" s="16" t="s">
        <v>44</v>
      </c>
      <c r="E866" s="16" t="s">
        <v>141</v>
      </c>
      <c r="F866" s="16" t="s">
        <v>17</v>
      </c>
      <c r="G866" s="16" t="s">
        <v>70</v>
      </c>
      <c r="H866" s="15" t="s">
        <v>911</v>
      </c>
      <c r="I866" s="16" t="s">
        <v>19</v>
      </c>
      <c r="J866" s="53">
        <f>J867</f>
        <v>210</v>
      </c>
    </row>
    <row r="867" spans="1:10" x14ac:dyDescent="0.45">
      <c r="A867" s="41" t="s">
        <v>35</v>
      </c>
      <c r="B867" s="15" t="s">
        <v>228</v>
      </c>
      <c r="C867" s="16" t="s">
        <v>96</v>
      </c>
      <c r="D867" s="16" t="s">
        <v>44</v>
      </c>
      <c r="E867" s="16" t="s">
        <v>141</v>
      </c>
      <c r="F867" s="16" t="s">
        <v>17</v>
      </c>
      <c r="G867" s="16" t="s">
        <v>70</v>
      </c>
      <c r="H867" s="15" t="s">
        <v>911</v>
      </c>
      <c r="I867" s="16" t="s">
        <v>36</v>
      </c>
      <c r="J867" s="53">
        <v>210</v>
      </c>
    </row>
    <row r="868" spans="1:10" ht="53.5" x14ac:dyDescent="0.45">
      <c r="A868" s="66" t="s">
        <v>360</v>
      </c>
      <c r="B868" s="13" t="s">
        <v>229</v>
      </c>
      <c r="C868" s="12" t="s">
        <v>16</v>
      </c>
      <c r="D868" s="12" t="s">
        <v>16</v>
      </c>
      <c r="E868" s="13" t="s">
        <v>16</v>
      </c>
      <c r="F868" s="12" t="s">
        <v>17</v>
      </c>
      <c r="G868" s="13" t="s">
        <v>16</v>
      </c>
      <c r="H868" s="12" t="s">
        <v>18</v>
      </c>
      <c r="I868" s="13" t="s">
        <v>19</v>
      </c>
      <c r="J868" s="52">
        <f>J869+J897+J913+J934</f>
        <v>10599.55</v>
      </c>
    </row>
    <row r="869" spans="1:10" x14ac:dyDescent="0.45">
      <c r="A869" s="64" t="s">
        <v>20</v>
      </c>
      <c r="B869" s="16" t="s">
        <v>229</v>
      </c>
      <c r="C869" s="15" t="s">
        <v>21</v>
      </c>
      <c r="D869" s="15" t="s">
        <v>16</v>
      </c>
      <c r="E869" s="16" t="s">
        <v>16</v>
      </c>
      <c r="F869" s="15" t="s">
        <v>17</v>
      </c>
      <c r="G869" s="16" t="s">
        <v>16</v>
      </c>
      <c r="H869" s="15" t="s">
        <v>18</v>
      </c>
      <c r="I869" s="16" t="s">
        <v>19</v>
      </c>
      <c r="J869" s="53">
        <f>J870+J879</f>
        <v>3555.74</v>
      </c>
    </row>
    <row r="870" spans="1:10" ht="54.5" x14ac:dyDescent="0.45">
      <c r="A870" s="41" t="s">
        <v>46</v>
      </c>
      <c r="B870" s="16" t="s">
        <v>229</v>
      </c>
      <c r="C870" s="14" t="s">
        <v>43</v>
      </c>
      <c r="D870" s="16" t="s">
        <v>54</v>
      </c>
      <c r="E870" s="19" t="s">
        <v>16</v>
      </c>
      <c r="F870" s="16" t="s">
        <v>17</v>
      </c>
      <c r="G870" s="16" t="s">
        <v>16</v>
      </c>
      <c r="H870" s="15" t="s">
        <v>18</v>
      </c>
      <c r="I870" s="16" t="s">
        <v>19</v>
      </c>
      <c r="J870" s="53">
        <f>J871</f>
        <v>3400.74</v>
      </c>
    </row>
    <row r="871" spans="1:10" x14ac:dyDescent="0.45">
      <c r="A871" s="41" t="s">
        <v>48</v>
      </c>
      <c r="B871" s="16" t="s">
        <v>229</v>
      </c>
      <c r="C871" s="14" t="s">
        <v>43</v>
      </c>
      <c r="D871" s="16" t="s">
        <v>54</v>
      </c>
      <c r="E871" s="16" t="s">
        <v>45</v>
      </c>
      <c r="F871" s="16" t="s">
        <v>17</v>
      </c>
      <c r="G871" s="16" t="s">
        <v>16</v>
      </c>
      <c r="H871" s="15" t="s">
        <v>18</v>
      </c>
      <c r="I871" s="16" t="s">
        <v>19</v>
      </c>
      <c r="J871" s="53">
        <f>J872</f>
        <v>3400.74</v>
      </c>
    </row>
    <row r="872" spans="1:10" ht="36.5" x14ac:dyDescent="0.45">
      <c r="A872" s="41" t="s">
        <v>49</v>
      </c>
      <c r="B872" s="16" t="s">
        <v>229</v>
      </c>
      <c r="C872" s="14" t="s">
        <v>43</v>
      </c>
      <c r="D872" s="16" t="s">
        <v>54</v>
      </c>
      <c r="E872" s="14">
        <v>51</v>
      </c>
      <c r="F872" s="14">
        <v>2</v>
      </c>
      <c r="G872" s="16" t="s">
        <v>16</v>
      </c>
      <c r="H872" s="15" t="s">
        <v>18</v>
      </c>
      <c r="I872" s="16" t="s">
        <v>19</v>
      </c>
      <c r="J872" s="53">
        <f>J873+J877</f>
        <v>3400.74</v>
      </c>
    </row>
    <row r="873" spans="1:10" x14ac:dyDescent="0.45">
      <c r="A873" s="41" t="s">
        <v>33</v>
      </c>
      <c r="B873" s="16" t="s">
        <v>229</v>
      </c>
      <c r="C873" s="14" t="s">
        <v>43</v>
      </c>
      <c r="D873" s="16" t="s">
        <v>54</v>
      </c>
      <c r="E873" s="14">
        <v>51</v>
      </c>
      <c r="F873" s="14">
        <v>2</v>
      </c>
      <c r="G873" s="16" t="s">
        <v>16</v>
      </c>
      <c r="H873" s="15" t="s">
        <v>28</v>
      </c>
      <c r="I873" s="16" t="s">
        <v>19</v>
      </c>
      <c r="J873" s="53">
        <f>J874+J875+J876</f>
        <v>575.54000000000008</v>
      </c>
    </row>
    <row r="874" spans="1:10" ht="54.5" x14ac:dyDescent="0.45">
      <c r="A874" s="41" t="s">
        <v>34</v>
      </c>
      <c r="B874" s="16" t="s">
        <v>229</v>
      </c>
      <c r="C874" s="15" t="s">
        <v>21</v>
      </c>
      <c r="D874" s="16" t="s">
        <v>54</v>
      </c>
      <c r="E874" s="14">
        <v>51</v>
      </c>
      <c r="F874" s="14">
        <v>2</v>
      </c>
      <c r="G874" s="16" t="s">
        <v>16</v>
      </c>
      <c r="H874" s="15" t="s">
        <v>28</v>
      </c>
      <c r="I874" s="16" t="s">
        <v>29</v>
      </c>
      <c r="J874" s="53">
        <v>60.94</v>
      </c>
    </row>
    <row r="875" spans="1:10" x14ac:dyDescent="0.45">
      <c r="A875" s="41" t="s">
        <v>35</v>
      </c>
      <c r="B875" s="16" t="s">
        <v>229</v>
      </c>
      <c r="C875" s="15" t="s">
        <v>21</v>
      </c>
      <c r="D875" s="16" t="s">
        <v>54</v>
      </c>
      <c r="E875" s="14">
        <v>51</v>
      </c>
      <c r="F875" s="14">
        <v>2</v>
      </c>
      <c r="G875" s="16" t="s">
        <v>16</v>
      </c>
      <c r="H875" s="15" t="s">
        <v>28</v>
      </c>
      <c r="I875" s="16" t="s">
        <v>36</v>
      </c>
      <c r="J875" s="53">
        <v>512</v>
      </c>
    </row>
    <row r="876" spans="1:10" x14ac:dyDescent="0.45">
      <c r="A876" s="96" t="s">
        <v>37</v>
      </c>
      <c r="B876" s="16" t="s">
        <v>229</v>
      </c>
      <c r="C876" s="15" t="s">
        <v>21</v>
      </c>
      <c r="D876" s="16" t="s">
        <v>54</v>
      </c>
      <c r="E876" s="14">
        <v>51</v>
      </c>
      <c r="F876" s="14">
        <v>2</v>
      </c>
      <c r="G876" s="16" t="s">
        <v>16</v>
      </c>
      <c r="H876" s="15" t="s">
        <v>28</v>
      </c>
      <c r="I876" s="16" t="s">
        <v>38</v>
      </c>
      <c r="J876" s="53">
        <v>2.6</v>
      </c>
    </row>
    <row r="877" spans="1:10" ht="36.5" x14ac:dyDescent="0.45">
      <c r="A877" s="41" t="s">
        <v>39</v>
      </c>
      <c r="B877" s="16" t="s">
        <v>229</v>
      </c>
      <c r="C877" s="14" t="s">
        <v>43</v>
      </c>
      <c r="D877" s="16" t="s">
        <v>54</v>
      </c>
      <c r="E877" s="14">
        <v>51</v>
      </c>
      <c r="F877" s="14">
        <v>2</v>
      </c>
      <c r="G877" s="16" t="s">
        <v>16</v>
      </c>
      <c r="H877" s="15" t="s">
        <v>30</v>
      </c>
      <c r="I877" s="16" t="s">
        <v>19</v>
      </c>
      <c r="J877" s="53">
        <f>J878</f>
        <v>2825.2</v>
      </c>
    </row>
    <row r="878" spans="1:10" ht="54.5" x14ac:dyDescent="0.45">
      <c r="A878" s="41" t="s">
        <v>34</v>
      </c>
      <c r="B878" s="16" t="s">
        <v>229</v>
      </c>
      <c r="C878" s="15" t="s">
        <v>21</v>
      </c>
      <c r="D878" s="16" t="s">
        <v>54</v>
      </c>
      <c r="E878" s="14">
        <v>51</v>
      </c>
      <c r="F878" s="14">
        <v>2</v>
      </c>
      <c r="G878" s="16" t="s">
        <v>16</v>
      </c>
      <c r="H878" s="15" t="s">
        <v>30</v>
      </c>
      <c r="I878" s="16" t="s">
        <v>29</v>
      </c>
      <c r="J878" s="53">
        <v>2825.2</v>
      </c>
    </row>
    <row r="879" spans="1:10" x14ac:dyDescent="0.45">
      <c r="A879" s="42" t="s">
        <v>40</v>
      </c>
      <c r="B879" s="14">
        <v>673</v>
      </c>
      <c r="C879" s="11" t="s">
        <v>43</v>
      </c>
      <c r="D879" s="13">
        <v>13</v>
      </c>
      <c r="E879" s="13" t="s">
        <v>16</v>
      </c>
      <c r="F879" s="13" t="s">
        <v>17</v>
      </c>
      <c r="G879" s="13" t="s">
        <v>16</v>
      </c>
      <c r="H879" s="12" t="s">
        <v>18</v>
      </c>
      <c r="I879" s="13" t="s">
        <v>19</v>
      </c>
      <c r="J879" s="53">
        <f>J884+J880+J893+J889</f>
        <v>155</v>
      </c>
    </row>
    <row r="880" spans="1:10" x14ac:dyDescent="0.45">
      <c r="A880" s="41" t="s">
        <v>48</v>
      </c>
      <c r="B880" s="16" t="s">
        <v>229</v>
      </c>
      <c r="C880" s="14" t="s">
        <v>43</v>
      </c>
      <c r="D880" s="15">
        <v>13</v>
      </c>
      <c r="E880" s="14">
        <v>51</v>
      </c>
      <c r="F880" s="14">
        <v>0</v>
      </c>
      <c r="G880" s="15" t="s">
        <v>18</v>
      </c>
      <c r="H880" s="15" t="s">
        <v>19</v>
      </c>
      <c r="I880" s="16" t="s">
        <v>19</v>
      </c>
      <c r="J880" s="53">
        <f t="shared" ref="J880:J882" si="36">J881</f>
        <v>45</v>
      </c>
    </row>
    <row r="881" spans="1:10" ht="36.5" x14ac:dyDescent="0.45">
      <c r="A881" s="41" t="s">
        <v>62</v>
      </c>
      <c r="B881" s="16" t="s">
        <v>229</v>
      </c>
      <c r="C881" s="14" t="s">
        <v>43</v>
      </c>
      <c r="D881" s="15">
        <v>13</v>
      </c>
      <c r="E881" s="14">
        <v>51</v>
      </c>
      <c r="F881" s="14">
        <v>5</v>
      </c>
      <c r="G881" s="16" t="s">
        <v>16</v>
      </c>
      <c r="H881" s="15" t="s">
        <v>18</v>
      </c>
      <c r="I881" s="16" t="s">
        <v>19</v>
      </c>
      <c r="J881" s="53">
        <f t="shared" si="36"/>
        <v>45</v>
      </c>
    </row>
    <row r="882" spans="1:10" x14ac:dyDescent="0.45">
      <c r="A882" s="81" t="s">
        <v>302</v>
      </c>
      <c r="B882" s="15" t="s">
        <v>229</v>
      </c>
      <c r="C882" s="15" t="s">
        <v>21</v>
      </c>
      <c r="D882" s="16">
        <v>13</v>
      </c>
      <c r="E882" s="19" t="s">
        <v>45</v>
      </c>
      <c r="F882" s="14">
        <v>5</v>
      </c>
      <c r="G882" s="16" t="s">
        <v>16</v>
      </c>
      <c r="H882" s="15" t="s">
        <v>99</v>
      </c>
      <c r="I882" s="16" t="s">
        <v>19</v>
      </c>
      <c r="J882" s="53">
        <f t="shared" si="36"/>
        <v>45</v>
      </c>
    </row>
    <row r="883" spans="1:10" x14ac:dyDescent="0.45">
      <c r="A883" s="41" t="s">
        <v>35</v>
      </c>
      <c r="B883" s="15" t="s">
        <v>229</v>
      </c>
      <c r="C883" s="15" t="s">
        <v>21</v>
      </c>
      <c r="D883" s="16">
        <v>13</v>
      </c>
      <c r="E883" s="19" t="s">
        <v>45</v>
      </c>
      <c r="F883" s="16" t="s">
        <v>11</v>
      </c>
      <c r="G883" s="16" t="s">
        <v>16</v>
      </c>
      <c r="H883" s="15" t="s">
        <v>99</v>
      </c>
      <c r="I883" s="16" t="s">
        <v>36</v>
      </c>
      <c r="J883" s="53">
        <v>45</v>
      </c>
    </row>
    <row r="884" spans="1:10" ht="53.5" x14ac:dyDescent="0.45">
      <c r="A884" s="66" t="s">
        <v>324</v>
      </c>
      <c r="B884" s="14">
        <v>673</v>
      </c>
      <c r="C884" s="14" t="s">
        <v>43</v>
      </c>
      <c r="D884" s="16">
        <v>13</v>
      </c>
      <c r="E884" s="16" t="s">
        <v>256</v>
      </c>
      <c r="F884" s="16" t="s">
        <v>17</v>
      </c>
      <c r="G884" s="16" t="s">
        <v>16</v>
      </c>
      <c r="H884" s="15" t="s">
        <v>18</v>
      </c>
      <c r="I884" s="16" t="s">
        <v>19</v>
      </c>
      <c r="J884" s="53">
        <f>J887</f>
        <v>0</v>
      </c>
    </row>
    <row r="885" spans="1:10" ht="54.5" x14ac:dyDescent="0.45">
      <c r="A885" s="64" t="s">
        <v>490</v>
      </c>
      <c r="B885" s="14">
        <v>673</v>
      </c>
      <c r="C885" s="15" t="s">
        <v>21</v>
      </c>
      <c r="D885" s="19">
        <v>13</v>
      </c>
      <c r="E885" s="16" t="s">
        <v>256</v>
      </c>
      <c r="F885" s="16" t="s">
        <v>26</v>
      </c>
      <c r="G885" s="16" t="s">
        <v>16</v>
      </c>
      <c r="H885" s="15" t="s">
        <v>18</v>
      </c>
      <c r="I885" s="16" t="s">
        <v>19</v>
      </c>
      <c r="J885" s="53">
        <f>J886</f>
        <v>0</v>
      </c>
    </row>
    <row r="886" spans="1:10" ht="36.5" x14ac:dyDescent="0.45">
      <c r="A886" s="64" t="s">
        <v>504</v>
      </c>
      <c r="B886" s="14">
        <v>673</v>
      </c>
      <c r="C886" s="15" t="s">
        <v>21</v>
      </c>
      <c r="D886" s="19">
        <v>13</v>
      </c>
      <c r="E886" s="16" t="s">
        <v>256</v>
      </c>
      <c r="F886" s="16" t="s">
        <v>26</v>
      </c>
      <c r="G886" s="16" t="s">
        <v>70</v>
      </c>
      <c r="H886" s="15" t="s">
        <v>18</v>
      </c>
      <c r="I886" s="16" t="s">
        <v>19</v>
      </c>
      <c r="J886" s="53">
        <f>J887</f>
        <v>0</v>
      </c>
    </row>
    <row r="887" spans="1:10" ht="36.5" x14ac:dyDescent="0.45">
      <c r="A887" s="64" t="s">
        <v>505</v>
      </c>
      <c r="B887" s="14">
        <v>673</v>
      </c>
      <c r="C887" s="15" t="s">
        <v>21</v>
      </c>
      <c r="D887" s="19">
        <v>13</v>
      </c>
      <c r="E887" s="16" t="s">
        <v>256</v>
      </c>
      <c r="F887" s="16" t="s">
        <v>26</v>
      </c>
      <c r="G887" s="16" t="s">
        <v>70</v>
      </c>
      <c r="H887" s="15" t="s">
        <v>503</v>
      </c>
      <c r="I887" s="16" t="s">
        <v>19</v>
      </c>
      <c r="J887" s="53">
        <f>J888</f>
        <v>0</v>
      </c>
    </row>
    <row r="888" spans="1:10" x14ac:dyDescent="0.45">
      <c r="A888" s="41" t="s">
        <v>35</v>
      </c>
      <c r="B888" s="14">
        <v>673</v>
      </c>
      <c r="C888" s="15" t="s">
        <v>21</v>
      </c>
      <c r="D888" s="19">
        <v>13</v>
      </c>
      <c r="E888" s="16" t="s">
        <v>256</v>
      </c>
      <c r="F888" s="16" t="s">
        <v>26</v>
      </c>
      <c r="G888" s="16" t="s">
        <v>70</v>
      </c>
      <c r="H888" s="15" t="s">
        <v>503</v>
      </c>
      <c r="I888" s="16" t="s">
        <v>36</v>
      </c>
      <c r="J888" s="53">
        <v>0</v>
      </c>
    </row>
    <row r="889" spans="1:10" ht="54.5" x14ac:dyDescent="0.45">
      <c r="A889" s="41" t="s">
        <v>933</v>
      </c>
      <c r="B889" s="14">
        <v>673</v>
      </c>
      <c r="C889" s="15" t="s">
        <v>21</v>
      </c>
      <c r="D889" s="19">
        <v>13</v>
      </c>
      <c r="E889" s="16" t="s">
        <v>88</v>
      </c>
      <c r="F889" s="15" t="s">
        <v>17</v>
      </c>
      <c r="G889" s="16" t="s">
        <v>16</v>
      </c>
      <c r="H889" s="15" t="s">
        <v>18</v>
      </c>
      <c r="I889" s="16" t="s">
        <v>19</v>
      </c>
      <c r="J889" s="53">
        <f>J890</f>
        <v>60</v>
      </c>
    </row>
    <row r="890" spans="1:10" ht="54.5" x14ac:dyDescent="0.45">
      <c r="A890" s="41" t="s">
        <v>932</v>
      </c>
      <c r="B890" s="14">
        <v>673</v>
      </c>
      <c r="C890" s="15" t="s">
        <v>21</v>
      </c>
      <c r="D890" s="19">
        <v>13</v>
      </c>
      <c r="E890" s="16" t="s">
        <v>88</v>
      </c>
      <c r="F890" s="15" t="s">
        <v>17</v>
      </c>
      <c r="G890" s="16" t="s">
        <v>21</v>
      </c>
      <c r="H890" s="15" t="s">
        <v>18</v>
      </c>
      <c r="I890" s="16" t="s">
        <v>19</v>
      </c>
      <c r="J890" s="53">
        <f>J891</f>
        <v>60</v>
      </c>
    </row>
    <row r="891" spans="1:10" ht="36.5" x14ac:dyDescent="0.45">
      <c r="A891" s="41" t="s">
        <v>505</v>
      </c>
      <c r="B891" s="14">
        <v>673</v>
      </c>
      <c r="C891" s="15" t="s">
        <v>21</v>
      </c>
      <c r="D891" s="19">
        <v>13</v>
      </c>
      <c r="E891" s="16" t="s">
        <v>88</v>
      </c>
      <c r="F891" s="15" t="s">
        <v>17</v>
      </c>
      <c r="G891" s="16" t="s">
        <v>21</v>
      </c>
      <c r="H891" s="15" t="s">
        <v>503</v>
      </c>
      <c r="I891" s="16" t="s">
        <v>19</v>
      </c>
      <c r="J891" s="53">
        <f>J892</f>
        <v>60</v>
      </c>
    </row>
    <row r="892" spans="1:10" x14ac:dyDescent="0.45">
      <c r="A892" s="41" t="s">
        <v>35</v>
      </c>
      <c r="B892" s="14">
        <v>673</v>
      </c>
      <c r="C892" s="15" t="s">
        <v>21</v>
      </c>
      <c r="D892" s="19">
        <v>13</v>
      </c>
      <c r="E892" s="16" t="s">
        <v>88</v>
      </c>
      <c r="F892" s="15" t="s">
        <v>17</v>
      </c>
      <c r="G892" s="16" t="s">
        <v>21</v>
      </c>
      <c r="H892" s="15" t="s">
        <v>503</v>
      </c>
      <c r="I892" s="16" t="s">
        <v>36</v>
      </c>
      <c r="J892" s="53">
        <v>60</v>
      </c>
    </row>
    <row r="893" spans="1:10" ht="36.5" x14ac:dyDescent="0.45">
      <c r="A893" s="70" t="s">
        <v>447</v>
      </c>
      <c r="B893" s="16" t="s">
        <v>229</v>
      </c>
      <c r="C893" s="15" t="s">
        <v>21</v>
      </c>
      <c r="D893" s="15" t="s">
        <v>74</v>
      </c>
      <c r="E893" s="16" t="s">
        <v>371</v>
      </c>
      <c r="F893" s="15" t="s">
        <v>17</v>
      </c>
      <c r="G893" s="16" t="s">
        <v>16</v>
      </c>
      <c r="H893" s="15" t="s">
        <v>18</v>
      </c>
      <c r="I893" s="16" t="s">
        <v>19</v>
      </c>
      <c r="J893" s="53">
        <f>J894</f>
        <v>50</v>
      </c>
    </row>
    <row r="894" spans="1:10" ht="72" x14ac:dyDescent="0.45">
      <c r="A894" s="101" t="s">
        <v>448</v>
      </c>
      <c r="B894" s="16" t="s">
        <v>229</v>
      </c>
      <c r="C894" s="15" t="s">
        <v>21</v>
      </c>
      <c r="D894" s="15" t="s">
        <v>74</v>
      </c>
      <c r="E894" s="16" t="s">
        <v>371</v>
      </c>
      <c r="F894" s="15" t="s">
        <v>85</v>
      </c>
      <c r="G894" s="16" t="s">
        <v>16</v>
      </c>
      <c r="H894" s="15" t="s">
        <v>18</v>
      </c>
      <c r="I894" s="16" t="s">
        <v>19</v>
      </c>
      <c r="J894" s="53">
        <f>J895</f>
        <v>50</v>
      </c>
    </row>
    <row r="895" spans="1:10" ht="36.5" x14ac:dyDescent="0.45">
      <c r="A895" s="41" t="s">
        <v>373</v>
      </c>
      <c r="B895" s="16" t="s">
        <v>229</v>
      </c>
      <c r="C895" s="15" t="s">
        <v>21</v>
      </c>
      <c r="D895" s="15" t="s">
        <v>74</v>
      </c>
      <c r="E895" s="16" t="s">
        <v>371</v>
      </c>
      <c r="F895" s="15" t="s">
        <v>85</v>
      </c>
      <c r="G895" s="16" t="s">
        <v>16</v>
      </c>
      <c r="H895" s="15" t="s">
        <v>372</v>
      </c>
      <c r="I895" s="16" t="s">
        <v>19</v>
      </c>
      <c r="J895" s="53">
        <f>J896</f>
        <v>50</v>
      </c>
    </row>
    <row r="896" spans="1:10" x14ac:dyDescent="0.45">
      <c r="A896" s="41" t="s">
        <v>35</v>
      </c>
      <c r="B896" s="16" t="s">
        <v>229</v>
      </c>
      <c r="C896" s="15" t="s">
        <v>21</v>
      </c>
      <c r="D896" s="15" t="s">
        <v>74</v>
      </c>
      <c r="E896" s="16" t="s">
        <v>371</v>
      </c>
      <c r="F896" s="15" t="s">
        <v>85</v>
      </c>
      <c r="G896" s="16" t="s">
        <v>16</v>
      </c>
      <c r="H896" s="15" t="s">
        <v>372</v>
      </c>
      <c r="I896" s="16" t="s">
        <v>36</v>
      </c>
      <c r="J896" s="53">
        <v>50</v>
      </c>
    </row>
    <row r="897" spans="1:10" x14ac:dyDescent="0.45">
      <c r="A897" s="60" t="s">
        <v>77</v>
      </c>
      <c r="B897" s="13" t="s">
        <v>229</v>
      </c>
      <c r="C897" s="12" t="s">
        <v>54</v>
      </c>
      <c r="D897" s="12" t="s">
        <v>16</v>
      </c>
      <c r="E897" s="18" t="s">
        <v>16</v>
      </c>
      <c r="F897" s="13" t="s">
        <v>17</v>
      </c>
      <c r="G897" s="13" t="s">
        <v>16</v>
      </c>
      <c r="H897" s="12" t="s">
        <v>18</v>
      </c>
      <c r="I897" s="13" t="s">
        <v>19</v>
      </c>
      <c r="J897" s="52">
        <f t="shared" ref="J897:J898" si="37">J898</f>
        <v>5211.04</v>
      </c>
    </row>
    <row r="898" spans="1:10" x14ac:dyDescent="0.45">
      <c r="A898" s="41" t="s">
        <v>78</v>
      </c>
      <c r="B898" s="16" t="s">
        <v>229</v>
      </c>
      <c r="C898" s="14" t="s">
        <v>47</v>
      </c>
      <c r="D898" s="16" t="s">
        <v>100</v>
      </c>
      <c r="E898" s="19" t="s">
        <v>16</v>
      </c>
      <c r="F898" s="16" t="s">
        <v>17</v>
      </c>
      <c r="G898" s="16" t="s">
        <v>16</v>
      </c>
      <c r="H898" s="15" t="s">
        <v>18</v>
      </c>
      <c r="I898" s="16" t="s">
        <v>19</v>
      </c>
      <c r="J898" s="53">
        <f t="shared" si="37"/>
        <v>5211.04</v>
      </c>
    </row>
    <row r="899" spans="1:10" ht="54" x14ac:dyDescent="0.45">
      <c r="A899" s="58" t="s">
        <v>297</v>
      </c>
      <c r="B899" s="16" t="s">
        <v>229</v>
      </c>
      <c r="C899" s="14" t="s">
        <v>47</v>
      </c>
      <c r="D899" s="16" t="s">
        <v>100</v>
      </c>
      <c r="E899" s="19" t="s">
        <v>54</v>
      </c>
      <c r="F899" s="16" t="s">
        <v>17</v>
      </c>
      <c r="G899" s="16" t="s">
        <v>16</v>
      </c>
      <c r="H899" s="15" t="s">
        <v>18</v>
      </c>
      <c r="I899" s="16" t="s">
        <v>19</v>
      </c>
      <c r="J899" s="53">
        <f>J906+J900</f>
        <v>5211.04</v>
      </c>
    </row>
    <row r="900" spans="1:10" ht="36.5" x14ac:dyDescent="0.45">
      <c r="A900" s="41" t="s">
        <v>431</v>
      </c>
      <c r="B900" s="16" t="s">
        <v>229</v>
      </c>
      <c r="C900" s="19" t="s">
        <v>54</v>
      </c>
      <c r="D900" s="16" t="s">
        <v>100</v>
      </c>
      <c r="E900" s="19" t="s">
        <v>54</v>
      </c>
      <c r="F900" s="16" t="s">
        <v>85</v>
      </c>
      <c r="G900" s="16" t="s">
        <v>16</v>
      </c>
      <c r="H900" s="15" t="s">
        <v>18</v>
      </c>
      <c r="I900" s="16" t="s">
        <v>19</v>
      </c>
      <c r="J900" s="53">
        <f>J901</f>
        <v>2598.67</v>
      </c>
    </row>
    <row r="901" spans="1:10" x14ac:dyDescent="0.45">
      <c r="A901" s="41" t="s">
        <v>432</v>
      </c>
      <c r="B901" s="16" t="s">
        <v>229</v>
      </c>
      <c r="C901" s="19" t="s">
        <v>54</v>
      </c>
      <c r="D901" s="16" t="s">
        <v>100</v>
      </c>
      <c r="E901" s="19" t="s">
        <v>54</v>
      </c>
      <c r="F901" s="16" t="s">
        <v>85</v>
      </c>
      <c r="G901" s="16" t="s">
        <v>70</v>
      </c>
      <c r="H901" s="15" t="s">
        <v>18</v>
      </c>
      <c r="I901" s="16" t="s">
        <v>19</v>
      </c>
      <c r="J901" s="53">
        <f>J902+J904</f>
        <v>2598.67</v>
      </c>
    </row>
    <row r="902" spans="1:10" ht="54.5" x14ac:dyDescent="0.45">
      <c r="A902" s="76" t="s">
        <v>533</v>
      </c>
      <c r="B902" s="16" t="s">
        <v>229</v>
      </c>
      <c r="C902" s="19" t="s">
        <v>54</v>
      </c>
      <c r="D902" s="16" t="s">
        <v>100</v>
      </c>
      <c r="E902" s="19" t="s">
        <v>54</v>
      </c>
      <c r="F902" s="16" t="s">
        <v>85</v>
      </c>
      <c r="G902" s="16" t="s">
        <v>70</v>
      </c>
      <c r="H902" s="15" t="s">
        <v>476</v>
      </c>
      <c r="I902" s="16" t="s">
        <v>19</v>
      </c>
      <c r="J902" s="53">
        <f>J903</f>
        <v>2228.67</v>
      </c>
    </row>
    <row r="903" spans="1:10" x14ac:dyDescent="0.45">
      <c r="A903" s="41" t="s">
        <v>35</v>
      </c>
      <c r="B903" s="16" t="s">
        <v>229</v>
      </c>
      <c r="C903" s="19" t="s">
        <v>54</v>
      </c>
      <c r="D903" s="16" t="s">
        <v>100</v>
      </c>
      <c r="E903" s="19" t="s">
        <v>54</v>
      </c>
      <c r="F903" s="16" t="s">
        <v>85</v>
      </c>
      <c r="G903" s="16" t="s">
        <v>70</v>
      </c>
      <c r="H903" s="15" t="s">
        <v>476</v>
      </c>
      <c r="I903" s="16" t="s">
        <v>36</v>
      </c>
      <c r="J903" s="53">
        <v>2228.67</v>
      </c>
    </row>
    <row r="904" spans="1:10" ht="54.5" x14ac:dyDescent="0.45">
      <c r="A904" s="76" t="s">
        <v>534</v>
      </c>
      <c r="B904" s="16" t="s">
        <v>229</v>
      </c>
      <c r="C904" s="19" t="s">
        <v>54</v>
      </c>
      <c r="D904" s="16" t="s">
        <v>100</v>
      </c>
      <c r="E904" s="19" t="s">
        <v>54</v>
      </c>
      <c r="F904" s="16" t="s">
        <v>85</v>
      </c>
      <c r="G904" s="16" t="s">
        <v>70</v>
      </c>
      <c r="H904" s="15" t="s">
        <v>477</v>
      </c>
      <c r="I904" s="16" t="s">
        <v>19</v>
      </c>
      <c r="J904" s="53">
        <f>J905</f>
        <v>370</v>
      </c>
    </row>
    <row r="905" spans="1:10" x14ac:dyDescent="0.45">
      <c r="A905" s="41" t="s">
        <v>35</v>
      </c>
      <c r="B905" s="16" t="s">
        <v>229</v>
      </c>
      <c r="C905" s="19" t="s">
        <v>54</v>
      </c>
      <c r="D905" s="16" t="s">
        <v>100</v>
      </c>
      <c r="E905" s="19" t="s">
        <v>54</v>
      </c>
      <c r="F905" s="16" t="s">
        <v>85</v>
      </c>
      <c r="G905" s="16" t="s">
        <v>70</v>
      </c>
      <c r="H905" s="15" t="s">
        <v>477</v>
      </c>
      <c r="I905" s="16" t="s">
        <v>36</v>
      </c>
      <c r="J905" s="53">
        <v>370</v>
      </c>
    </row>
    <row r="906" spans="1:10" ht="36" x14ac:dyDescent="0.45">
      <c r="A906" s="58" t="s">
        <v>266</v>
      </c>
      <c r="B906" s="16" t="s">
        <v>229</v>
      </c>
      <c r="C906" s="14" t="s">
        <v>47</v>
      </c>
      <c r="D906" s="16" t="s">
        <v>100</v>
      </c>
      <c r="E906" s="19" t="s">
        <v>54</v>
      </c>
      <c r="F906" s="16" t="s">
        <v>9</v>
      </c>
      <c r="G906" s="16" t="s">
        <v>16</v>
      </c>
      <c r="H906" s="15" t="s">
        <v>18</v>
      </c>
      <c r="I906" s="16" t="s">
        <v>19</v>
      </c>
      <c r="J906" s="53">
        <f>J907+J910</f>
        <v>2612.37</v>
      </c>
    </row>
    <row r="907" spans="1:10" ht="36" x14ac:dyDescent="0.45">
      <c r="A907" s="58" t="s">
        <v>318</v>
      </c>
      <c r="B907" s="16" t="s">
        <v>229</v>
      </c>
      <c r="C907" s="14" t="s">
        <v>47</v>
      </c>
      <c r="D907" s="16" t="s">
        <v>100</v>
      </c>
      <c r="E907" s="19" t="s">
        <v>54</v>
      </c>
      <c r="F907" s="16" t="s">
        <v>9</v>
      </c>
      <c r="G907" s="16" t="s">
        <v>21</v>
      </c>
      <c r="H907" s="15" t="s">
        <v>18</v>
      </c>
      <c r="I907" s="16" t="s">
        <v>19</v>
      </c>
      <c r="J907" s="53">
        <f>J908</f>
        <v>1085.68</v>
      </c>
    </row>
    <row r="908" spans="1:10" ht="36.5" x14ac:dyDescent="0.45">
      <c r="A908" s="41" t="s">
        <v>293</v>
      </c>
      <c r="B908" s="16" t="s">
        <v>229</v>
      </c>
      <c r="C908" s="14" t="s">
        <v>47</v>
      </c>
      <c r="D908" s="16" t="s">
        <v>100</v>
      </c>
      <c r="E908" s="19" t="s">
        <v>54</v>
      </c>
      <c r="F908" s="16" t="s">
        <v>9</v>
      </c>
      <c r="G908" s="16" t="s">
        <v>21</v>
      </c>
      <c r="H908" s="15" t="s">
        <v>239</v>
      </c>
      <c r="I908" s="16" t="s">
        <v>19</v>
      </c>
      <c r="J908" s="53">
        <f>J909</f>
        <v>1085.68</v>
      </c>
    </row>
    <row r="909" spans="1:10" x14ac:dyDescent="0.45">
      <c r="A909" s="41" t="s">
        <v>35</v>
      </c>
      <c r="B909" s="16" t="s">
        <v>229</v>
      </c>
      <c r="C909" s="15" t="s">
        <v>54</v>
      </c>
      <c r="D909" s="16" t="s">
        <v>100</v>
      </c>
      <c r="E909" s="19" t="s">
        <v>54</v>
      </c>
      <c r="F909" s="16" t="s">
        <v>9</v>
      </c>
      <c r="G909" s="16" t="s">
        <v>21</v>
      </c>
      <c r="H909" s="15" t="s">
        <v>239</v>
      </c>
      <c r="I909" s="16" t="s">
        <v>36</v>
      </c>
      <c r="J909" s="53">
        <v>1085.68</v>
      </c>
    </row>
    <row r="910" spans="1:10" ht="36" x14ac:dyDescent="0.45">
      <c r="A910" s="58" t="s">
        <v>319</v>
      </c>
      <c r="B910" s="16" t="s">
        <v>229</v>
      </c>
      <c r="C910" s="14" t="s">
        <v>47</v>
      </c>
      <c r="D910" s="16" t="s">
        <v>100</v>
      </c>
      <c r="E910" s="19" t="s">
        <v>54</v>
      </c>
      <c r="F910" s="16" t="s">
        <v>9</v>
      </c>
      <c r="G910" s="16" t="s">
        <v>44</v>
      </c>
      <c r="H910" s="15" t="s">
        <v>18</v>
      </c>
      <c r="I910" s="16" t="s">
        <v>19</v>
      </c>
      <c r="J910" s="53">
        <f>J911</f>
        <v>1526.69</v>
      </c>
    </row>
    <row r="911" spans="1:10" ht="36.5" x14ac:dyDescent="0.45">
      <c r="A911" s="41" t="s">
        <v>293</v>
      </c>
      <c r="B911" s="16" t="s">
        <v>229</v>
      </c>
      <c r="C911" s="14" t="s">
        <v>47</v>
      </c>
      <c r="D911" s="16" t="s">
        <v>100</v>
      </c>
      <c r="E911" s="19" t="s">
        <v>54</v>
      </c>
      <c r="F911" s="16" t="s">
        <v>9</v>
      </c>
      <c r="G911" s="16" t="s">
        <v>44</v>
      </c>
      <c r="H911" s="15" t="s">
        <v>239</v>
      </c>
      <c r="I911" s="16" t="s">
        <v>19</v>
      </c>
      <c r="J911" s="53">
        <f>J912</f>
        <v>1526.69</v>
      </c>
    </row>
    <row r="912" spans="1:10" x14ac:dyDescent="0.45">
      <c r="A912" s="41" t="s">
        <v>35</v>
      </c>
      <c r="B912" s="16" t="s">
        <v>229</v>
      </c>
      <c r="C912" s="15" t="s">
        <v>54</v>
      </c>
      <c r="D912" s="16" t="s">
        <v>100</v>
      </c>
      <c r="E912" s="19" t="s">
        <v>54</v>
      </c>
      <c r="F912" s="16" t="s">
        <v>9</v>
      </c>
      <c r="G912" s="16" t="s">
        <v>44</v>
      </c>
      <c r="H912" s="15" t="s">
        <v>239</v>
      </c>
      <c r="I912" s="16" t="s">
        <v>36</v>
      </c>
      <c r="J912" s="53">
        <v>1526.69</v>
      </c>
    </row>
    <row r="913" spans="1:10" x14ac:dyDescent="0.45">
      <c r="A913" s="42" t="s">
        <v>89</v>
      </c>
      <c r="B913" s="16" t="s">
        <v>229</v>
      </c>
      <c r="C913" s="12" t="s">
        <v>70</v>
      </c>
      <c r="D913" s="12" t="s">
        <v>16</v>
      </c>
      <c r="E913" s="13" t="s">
        <v>16</v>
      </c>
      <c r="F913" s="13" t="s">
        <v>17</v>
      </c>
      <c r="G913" s="13" t="s">
        <v>16</v>
      </c>
      <c r="H913" s="12" t="s">
        <v>18</v>
      </c>
      <c r="I913" s="13" t="s">
        <v>19</v>
      </c>
      <c r="J913" s="52">
        <f>J914+J921</f>
        <v>1416.52</v>
      </c>
    </row>
    <row r="914" spans="1:10" x14ac:dyDescent="0.45">
      <c r="A914" s="41" t="s">
        <v>216</v>
      </c>
      <c r="B914" s="16" t="s">
        <v>229</v>
      </c>
      <c r="C914" s="15" t="s">
        <v>70</v>
      </c>
      <c r="D914" s="15" t="s">
        <v>44</v>
      </c>
      <c r="E914" s="16" t="s">
        <v>16</v>
      </c>
      <c r="F914" s="16" t="s">
        <v>17</v>
      </c>
      <c r="G914" s="16" t="s">
        <v>16</v>
      </c>
      <c r="H914" s="15" t="s">
        <v>18</v>
      </c>
      <c r="I914" s="16" t="s">
        <v>19</v>
      </c>
      <c r="J914" s="53">
        <f t="shared" ref="J914:J917" si="38">J915</f>
        <v>287.55</v>
      </c>
    </row>
    <row r="915" spans="1:10" ht="54.5" x14ac:dyDescent="0.45">
      <c r="A915" s="41" t="s">
        <v>278</v>
      </c>
      <c r="B915" s="16" t="s">
        <v>229</v>
      </c>
      <c r="C915" s="15" t="s">
        <v>70</v>
      </c>
      <c r="D915" s="15" t="s">
        <v>44</v>
      </c>
      <c r="E915" s="16" t="s">
        <v>55</v>
      </c>
      <c r="F915" s="16" t="s">
        <v>17</v>
      </c>
      <c r="G915" s="16" t="s">
        <v>16</v>
      </c>
      <c r="H915" s="15" t="s">
        <v>18</v>
      </c>
      <c r="I915" s="16" t="s">
        <v>19</v>
      </c>
      <c r="J915" s="53">
        <f t="shared" si="38"/>
        <v>287.55</v>
      </c>
    </row>
    <row r="916" spans="1:10" ht="36.5" x14ac:dyDescent="0.45">
      <c r="A916" s="41" t="s">
        <v>275</v>
      </c>
      <c r="B916" s="16" t="s">
        <v>229</v>
      </c>
      <c r="C916" s="15" t="s">
        <v>70</v>
      </c>
      <c r="D916" s="15" t="s">
        <v>44</v>
      </c>
      <c r="E916" s="16" t="s">
        <v>55</v>
      </c>
      <c r="F916" s="16" t="s">
        <v>26</v>
      </c>
      <c r="G916" s="16" t="s">
        <v>16</v>
      </c>
      <c r="H916" s="15" t="s">
        <v>18</v>
      </c>
      <c r="I916" s="16" t="s">
        <v>19</v>
      </c>
      <c r="J916" s="53">
        <f t="shared" si="38"/>
        <v>287.55</v>
      </c>
    </row>
    <row r="917" spans="1:10" x14ac:dyDescent="0.45">
      <c r="A917" s="41" t="s">
        <v>285</v>
      </c>
      <c r="B917" s="16" t="s">
        <v>229</v>
      </c>
      <c r="C917" s="15" t="s">
        <v>70</v>
      </c>
      <c r="D917" s="15" t="s">
        <v>44</v>
      </c>
      <c r="E917" s="16" t="s">
        <v>55</v>
      </c>
      <c r="F917" s="16" t="s">
        <v>26</v>
      </c>
      <c r="G917" s="16" t="s">
        <v>21</v>
      </c>
      <c r="H917" s="15" t="s">
        <v>18</v>
      </c>
      <c r="I917" s="16" t="s">
        <v>19</v>
      </c>
      <c r="J917" s="53">
        <f t="shared" si="38"/>
        <v>287.55</v>
      </c>
    </row>
    <row r="918" spans="1:10" x14ac:dyDescent="0.45">
      <c r="A918" s="41" t="s">
        <v>347</v>
      </c>
      <c r="B918" s="16" t="s">
        <v>229</v>
      </c>
      <c r="C918" s="15" t="s">
        <v>70</v>
      </c>
      <c r="D918" s="15" t="s">
        <v>44</v>
      </c>
      <c r="E918" s="16" t="s">
        <v>55</v>
      </c>
      <c r="F918" s="16" t="s">
        <v>26</v>
      </c>
      <c r="G918" s="16" t="s">
        <v>21</v>
      </c>
      <c r="H918" s="15" t="s">
        <v>277</v>
      </c>
      <c r="I918" s="16" t="s">
        <v>19</v>
      </c>
      <c r="J918" s="53">
        <f>J919+J920</f>
        <v>287.55</v>
      </c>
    </row>
    <row r="919" spans="1:10" x14ac:dyDescent="0.45">
      <c r="A919" s="41" t="s">
        <v>35</v>
      </c>
      <c r="B919" s="16" t="s">
        <v>229</v>
      </c>
      <c r="C919" s="15" t="s">
        <v>70</v>
      </c>
      <c r="D919" s="15" t="s">
        <v>44</v>
      </c>
      <c r="E919" s="16" t="s">
        <v>55</v>
      </c>
      <c r="F919" s="16" t="s">
        <v>26</v>
      </c>
      <c r="G919" s="16" t="s">
        <v>21</v>
      </c>
      <c r="H919" s="15" t="s">
        <v>277</v>
      </c>
      <c r="I919" s="16" t="s">
        <v>36</v>
      </c>
      <c r="J919" s="53">
        <v>87.55</v>
      </c>
    </row>
    <row r="920" spans="1:10" x14ac:dyDescent="0.45">
      <c r="A920" s="96" t="s">
        <v>37</v>
      </c>
      <c r="B920" s="16" t="s">
        <v>229</v>
      </c>
      <c r="C920" s="15" t="s">
        <v>70</v>
      </c>
      <c r="D920" s="15" t="s">
        <v>44</v>
      </c>
      <c r="E920" s="16" t="s">
        <v>55</v>
      </c>
      <c r="F920" s="16" t="s">
        <v>26</v>
      </c>
      <c r="G920" s="16" t="s">
        <v>21</v>
      </c>
      <c r="H920" s="15" t="s">
        <v>277</v>
      </c>
      <c r="I920" s="16" t="s">
        <v>38</v>
      </c>
      <c r="J920" s="53">
        <v>200</v>
      </c>
    </row>
    <row r="921" spans="1:10" x14ac:dyDescent="0.45">
      <c r="A921" s="41" t="s">
        <v>232</v>
      </c>
      <c r="B921" s="16" t="s">
        <v>229</v>
      </c>
      <c r="C921" s="15" t="s">
        <v>70</v>
      </c>
      <c r="D921" s="15" t="s">
        <v>24</v>
      </c>
      <c r="E921" s="16" t="s">
        <v>16</v>
      </c>
      <c r="F921" s="15" t="s">
        <v>17</v>
      </c>
      <c r="G921" s="16" t="s">
        <v>16</v>
      </c>
      <c r="H921" s="15" t="s">
        <v>18</v>
      </c>
      <c r="I921" s="16" t="s">
        <v>19</v>
      </c>
      <c r="J921" s="53">
        <f>J922</f>
        <v>1128.97</v>
      </c>
    </row>
    <row r="922" spans="1:10" ht="54.5" x14ac:dyDescent="0.45">
      <c r="A922" s="41" t="s">
        <v>278</v>
      </c>
      <c r="B922" s="16" t="s">
        <v>229</v>
      </c>
      <c r="C922" s="15" t="s">
        <v>70</v>
      </c>
      <c r="D922" s="15" t="s">
        <v>24</v>
      </c>
      <c r="E922" s="16" t="s">
        <v>55</v>
      </c>
      <c r="F922" s="15" t="s">
        <v>17</v>
      </c>
      <c r="G922" s="16" t="s">
        <v>16</v>
      </c>
      <c r="H922" s="15" t="s">
        <v>18</v>
      </c>
      <c r="I922" s="16" t="s">
        <v>19</v>
      </c>
      <c r="J922" s="53">
        <f>J923+J930</f>
        <v>1128.97</v>
      </c>
    </row>
    <row r="923" spans="1:10" ht="36.5" x14ac:dyDescent="0.45">
      <c r="A923" s="41" t="s">
        <v>288</v>
      </c>
      <c r="B923" s="16" t="s">
        <v>229</v>
      </c>
      <c r="C923" s="15" t="s">
        <v>70</v>
      </c>
      <c r="D923" s="15" t="s">
        <v>24</v>
      </c>
      <c r="E923" s="16" t="s">
        <v>55</v>
      </c>
      <c r="F923" s="15" t="s">
        <v>85</v>
      </c>
      <c r="G923" s="16" t="s">
        <v>16</v>
      </c>
      <c r="H923" s="15" t="s">
        <v>18</v>
      </c>
      <c r="I923" s="16" t="s">
        <v>19</v>
      </c>
      <c r="J923" s="53">
        <f>J924+J927</f>
        <v>655.97</v>
      </c>
    </row>
    <row r="924" spans="1:10" x14ac:dyDescent="0.45">
      <c r="A924" s="41" t="s">
        <v>245</v>
      </c>
      <c r="B924" s="16" t="s">
        <v>229</v>
      </c>
      <c r="C924" s="15" t="s">
        <v>70</v>
      </c>
      <c r="D924" s="15" t="s">
        <v>24</v>
      </c>
      <c r="E924" s="16" t="s">
        <v>55</v>
      </c>
      <c r="F924" s="16" t="s">
        <v>85</v>
      </c>
      <c r="G924" s="16" t="s">
        <v>44</v>
      </c>
      <c r="H924" s="15" t="s">
        <v>18</v>
      </c>
      <c r="I924" s="16" t="s">
        <v>19</v>
      </c>
      <c r="J924" s="53">
        <f>J925</f>
        <v>30.27</v>
      </c>
    </row>
    <row r="925" spans="1:10" x14ac:dyDescent="0.45">
      <c r="A925" s="41" t="s">
        <v>284</v>
      </c>
      <c r="B925" s="16" t="s">
        <v>229</v>
      </c>
      <c r="C925" s="15" t="s">
        <v>70</v>
      </c>
      <c r="D925" s="15" t="s">
        <v>24</v>
      </c>
      <c r="E925" s="16" t="s">
        <v>55</v>
      </c>
      <c r="F925" s="16" t="s">
        <v>85</v>
      </c>
      <c r="G925" s="16" t="s">
        <v>44</v>
      </c>
      <c r="H925" s="15" t="s">
        <v>220</v>
      </c>
      <c r="I925" s="16" t="s">
        <v>19</v>
      </c>
      <c r="J925" s="53">
        <f>J926</f>
        <v>30.27</v>
      </c>
    </row>
    <row r="926" spans="1:10" x14ac:dyDescent="0.45">
      <c r="A926" s="41" t="s">
        <v>35</v>
      </c>
      <c r="B926" s="16" t="s">
        <v>229</v>
      </c>
      <c r="C926" s="15" t="s">
        <v>70</v>
      </c>
      <c r="D926" s="15" t="s">
        <v>24</v>
      </c>
      <c r="E926" s="16" t="s">
        <v>55</v>
      </c>
      <c r="F926" s="16" t="s">
        <v>85</v>
      </c>
      <c r="G926" s="16" t="s">
        <v>44</v>
      </c>
      <c r="H926" s="15" t="s">
        <v>220</v>
      </c>
      <c r="I926" s="16" t="s">
        <v>36</v>
      </c>
      <c r="J926" s="53">
        <v>30.27</v>
      </c>
    </row>
    <row r="927" spans="1:10" x14ac:dyDescent="0.45">
      <c r="A927" s="41" t="s">
        <v>246</v>
      </c>
      <c r="B927" s="15" t="s">
        <v>229</v>
      </c>
      <c r="C927" s="15" t="s">
        <v>70</v>
      </c>
      <c r="D927" s="15" t="s">
        <v>24</v>
      </c>
      <c r="E927" s="16" t="s">
        <v>55</v>
      </c>
      <c r="F927" s="16" t="s">
        <v>85</v>
      </c>
      <c r="G927" s="16" t="s">
        <v>54</v>
      </c>
      <c r="H927" s="15" t="s">
        <v>18</v>
      </c>
      <c r="I927" s="16" t="s">
        <v>19</v>
      </c>
      <c r="J927" s="53">
        <f t="shared" ref="J927:J928" si="39">J928</f>
        <v>625.70000000000005</v>
      </c>
    </row>
    <row r="928" spans="1:10" x14ac:dyDescent="0.45">
      <c r="A928" s="41" t="s">
        <v>221</v>
      </c>
      <c r="B928" s="14">
        <v>673</v>
      </c>
      <c r="C928" s="15" t="s">
        <v>70</v>
      </c>
      <c r="D928" s="15" t="s">
        <v>24</v>
      </c>
      <c r="E928" s="16" t="s">
        <v>55</v>
      </c>
      <c r="F928" s="16" t="s">
        <v>85</v>
      </c>
      <c r="G928" s="16" t="s">
        <v>54</v>
      </c>
      <c r="H928" s="15" t="s">
        <v>222</v>
      </c>
      <c r="I928" s="16" t="s">
        <v>19</v>
      </c>
      <c r="J928" s="53">
        <f t="shared" si="39"/>
        <v>625.70000000000005</v>
      </c>
    </row>
    <row r="929" spans="1:10" x14ac:dyDescent="0.45">
      <c r="A929" s="41" t="s">
        <v>35</v>
      </c>
      <c r="B929" s="14">
        <v>673</v>
      </c>
      <c r="C929" s="15" t="s">
        <v>70</v>
      </c>
      <c r="D929" s="15" t="s">
        <v>24</v>
      </c>
      <c r="E929" s="16" t="s">
        <v>55</v>
      </c>
      <c r="F929" s="16" t="s">
        <v>85</v>
      </c>
      <c r="G929" s="16" t="s">
        <v>54</v>
      </c>
      <c r="H929" s="15" t="s">
        <v>222</v>
      </c>
      <c r="I929" s="16" t="s">
        <v>36</v>
      </c>
      <c r="J929" s="53">
        <v>625.70000000000005</v>
      </c>
    </row>
    <row r="930" spans="1:10" ht="36.5" x14ac:dyDescent="0.45">
      <c r="A930" s="41" t="s">
        <v>242</v>
      </c>
      <c r="B930" s="16" t="s">
        <v>229</v>
      </c>
      <c r="C930" s="15" t="s">
        <v>70</v>
      </c>
      <c r="D930" s="15" t="s">
        <v>24</v>
      </c>
      <c r="E930" s="16" t="s">
        <v>55</v>
      </c>
      <c r="F930" s="16" t="s">
        <v>9</v>
      </c>
      <c r="G930" s="16" t="s">
        <v>16</v>
      </c>
      <c r="H930" s="15" t="s">
        <v>18</v>
      </c>
      <c r="I930" s="16" t="s">
        <v>19</v>
      </c>
      <c r="J930" s="53">
        <f t="shared" ref="J930:J932" si="40">J931</f>
        <v>473</v>
      </c>
    </row>
    <row r="931" spans="1:10" ht="36.5" x14ac:dyDescent="0.45">
      <c r="A931" s="41" t="s">
        <v>279</v>
      </c>
      <c r="B931" s="16" t="s">
        <v>229</v>
      </c>
      <c r="C931" s="15" t="s">
        <v>70</v>
      </c>
      <c r="D931" s="15" t="s">
        <v>24</v>
      </c>
      <c r="E931" s="16" t="s">
        <v>55</v>
      </c>
      <c r="F931" s="16" t="s">
        <v>9</v>
      </c>
      <c r="G931" s="16" t="s">
        <v>21</v>
      </c>
      <c r="H931" s="15" t="s">
        <v>18</v>
      </c>
      <c r="I931" s="16" t="s">
        <v>19</v>
      </c>
      <c r="J931" s="53">
        <f t="shared" si="40"/>
        <v>473</v>
      </c>
    </row>
    <row r="932" spans="1:10" x14ac:dyDescent="0.45">
      <c r="A932" s="41" t="s">
        <v>287</v>
      </c>
      <c r="B932" s="16" t="s">
        <v>229</v>
      </c>
      <c r="C932" s="15" t="s">
        <v>70</v>
      </c>
      <c r="D932" s="15" t="s">
        <v>24</v>
      </c>
      <c r="E932" s="16" t="s">
        <v>55</v>
      </c>
      <c r="F932" s="16" t="s">
        <v>9</v>
      </c>
      <c r="G932" s="16" t="s">
        <v>21</v>
      </c>
      <c r="H932" s="15" t="s">
        <v>218</v>
      </c>
      <c r="I932" s="16" t="s">
        <v>19</v>
      </c>
      <c r="J932" s="53">
        <f t="shared" si="40"/>
        <v>473</v>
      </c>
    </row>
    <row r="933" spans="1:10" x14ac:dyDescent="0.45">
      <c r="A933" s="41" t="s">
        <v>35</v>
      </c>
      <c r="B933" s="16" t="s">
        <v>229</v>
      </c>
      <c r="C933" s="15" t="s">
        <v>70</v>
      </c>
      <c r="D933" s="15" t="s">
        <v>24</v>
      </c>
      <c r="E933" s="16" t="s">
        <v>55</v>
      </c>
      <c r="F933" s="16" t="s">
        <v>9</v>
      </c>
      <c r="G933" s="16" t="s">
        <v>21</v>
      </c>
      <c r="H933" s="15" t="s">
        <v>218</v>
      </c>
      <c r="I933" s="16" t="s">
        <v>36</v>
      </c>
      <c r="J933" s="53">
        <v>473</v>
      </c>
    </row>
    <row r="934" spans="1:10" x14ac:dyDescent="0.45">
      <c r="A934" s="87" t="s">
        <v>179</v>
      </c>
      <c r="B934" s="16" t="s">
        <v>229</v>
      </c>
      <c r="C934" s="18" t="s">
        <v>117</v>
      </c>
      <c r="D934" s="12" t="s">
        <v>16</v>
      </c>
      <c r="E934" s="13" t="s">
        <v>16</v>
      </c>
      <c r="F934" s="13" t="s">
        <v>17</v>
      </c>
      <c r="G934" s="13" t="s">
        <v>16</v>
      </c>
      <c r="H934" s="12" t="s">
        <v>18</v>
      </c>
      <c r="I934" s="13" t="s">
        <v>19</v>
      </c>
      <c r="J934" s="53">
        <f>J935</f>
        <v>416.25</v>
      </c>
    </row>
    <row r="935" spans="1:10" x14ac:dyDescent="0.45">
      <c r="A935" s="41" t="s">
        <v>307</v>
      </c>
      <c r="B935" s="16" t="s">
        <v>229</v>
      </c>
      <c r="C935" s="15" t="s">
        <v>117</v>
      </c>
      <c r="D935" s="15" t="s">
        <v>54</v>
      </c>
      <c r="E935" s="19" t="s">
        <v>16</v>
      </c>
      <c r="F935" s="16" t="s">
        <v>17</v>
      </c>
      <c r="G935" s="16" t="s">
        <v>16</v>
      </c>
      <c r="H935" s="15" t="s">
        <v>18</v>
      </c>
      <c r="I935" s="16" t="s">
        <v>19</v>
      </c>
      <c r="J935" s="53">
        <f>J936</f>
        <v>416.25</v>
      </c>
    </row>
    <row r="936" spans="1:10" ht="54.5" x14ac:dyDescent="0.45">
      <c r="A936" s="64" t="s">
        <v>351</v>
      </c>
      <c r="B936" s="16" t="s">
        <v>229</v>
      </c>
      <c r="C936" s="19" t="s">
        <v>117</v>
      </c>
      <c r="D936" s="19" t="s">
        <v>54</v>
      </c>
      <c r="E936" s="16" t="s">
        <v>93</v>
      </c>
      <c r="F936" s="16" t="s">
        <v>17</v>
      </c>
      <c r="G936" s="16" t="s">
        <v>16</v>
      </c>
      <c r="H936" s="15" t="s">
        <v>18</v>
      </c>
      <c r="I936" s="16" t="s">
        <v>19</v>
      </c>
      <c r="J936" s="53">
        <f>J937</f>
        <v>416.25</v>
      </c>
    </row>
    <row r="937" spans="1:10" ht="36.5" x14ac:dyDescent="0.45">
      <c r="A937" s="41" t="s">
        <v>920</v>
      </c>
      <c r="B937" s="16" t="s">
        <v>229</v>
      </c>
      <c r="C937" s="19" t="s">
        <v>117</v>
      </c>
      <c r="D937" s="19" t="s">
        <v>54</v>
      </c>
      <c r="E937" s="16" t="s">
        <v>93</v>
      </c>
      <c r="F937" s="16" t="s">
        <v>17</v>
      </c>
      <c r="G937" s="16" t="s">
        <v>70</v>
      </c>
      <c r="H937" s="15" t="s">
        <v>18</v>
      </c>
      <c r="I937" s="16" t="s">
        <v>19</v>
      </c>
      <c r="J937" s="53">
        <f>J938</f>
        <v>416.25</v>
      </c>
    </row>
    <row r="938" spans="1:10" x14ac:dyDescent="0.45">
      <c r="A938" s="41" t="s">
        <v>919</v>
      </c>
      <c r="B938" s="16" t="s">
        <v>229</v>
      </c>
      <c r="C938" s="19" t="s">
        <v>117</v>
      </c>
      <c r="D938" s="19" t="s">
        <v>54</v>
      </c>
      <c r="E938" s="16" t="s">
        <v>93</v>
      </c>
      <c r="F938" s="16" t="s">
        <v>17</v>
      </c>
      <c r="G938" s="16" t="s">
        <v>70</v>
      </c>
      <c r="H938" s="15" t="s">
        <v>918</v>
      </c>
      <c r="I938" s="16" t="s">
        <v>19</v>
      </c>
      <c r="J938" s="53">
        <f>J939</f>
        <v>416.25</v>
      </c>
    </row>
    <row r="939" spans="1:10" x14ac:dyDescent="0.45">
      <c r="A939" s="41" t="s">
        <v>35</v>
      </c>
      <c r="B939" s="16" t="s">
        <v>229</v>
      </c>
      <c r="C939" s="19" t="s">
        <v>117</v>
      </c>
      <c r="D939" s="19" t="s">
        <v>54</v>
      </c>
      <c r="E939" s="16" t="s">
        <v>93</v>
      </c>
      <c r="F939" s="16" t="s">
        <v>17</v>
      </c>
      <c r="G939" s="16" t="s">
        <v>70</v>
      </c>
      <c r="H939" s="15" t="s">
        <v>918</v>
      </c>
      <c r="I939" s="16" t="s">
        <v>36</v>
      </c>
      <c r="J939" s="53">
        <v>416.25</v>
      </c>
    </row>
    <row r="940" spans="1:10" ht="53.5" x14ac:dyDescent="0.45">
      <c r="A940" s="66" t="s">
        <v>361</v>
      </c>
      <c r="B940" s="13" t="s">
        <v>230</v>
      </c>
      <c r="C940" s="12" t="s">
        <v>16</v>
      </c>
      <c r="D940" s="12" t="s">
        <v>16</v>
      </c>
      <c r="E940" s="13" t="s">
        <v>16</v>
      </c>
      <c r="F940" s="12" t="s">
        <v>17</v>
      </c>
      <c r="G940" s="13" t="s">
        <v>16</v>
      </c>
      <c r="H940" s="12" t="s">
        <v>18</v>
      </c>
      <c r="I940" s="13" t="s">
        <v>19</v>
      </c>
      <c r="J940" s="52">
        <f>J941+J977+J987+J973</f>
        <v>7785.89</v>
      </c>
    </row>
    <row r="941" spans="1:10" x14ac:dyDescent="0.45">
      <c r="A941" s="64" t="s">
        <v>20</v>
      </c>
      <c r="B941" s="16" t="s">
        <v>230</v>
      </c>
      <c r="C941" s="15" t="s">
        <v>21</v>
      </c>
      <c r="D941" s="15" t="s">
        <v>16</v>
      </c>
      <c r="E941" s="16" t="s">
        <v>16</v>
      </c>
      <c r="F941" s="15" t="s">
        <v>17</v>
      </c>
      <c r="G941" s="16" t="s">
        <v>16</v>
      </c>
      <c r="H941" s="15" t="s">
        <v>18</v>
      </c>
      <c r="I941" s="16" t="s">
        <v>19</v>
      </c>
      <c r="J941" s="53">
        <f>J942+J951</f>
        <v>3686.93</v>
      </c>
    </row>
    <row r="942" spans="1:10" ht="54.5" x14ac:dyDescent="0.45">
      <c r="A942" s="41" t="s">
        <v>46</v>
      </c>
      <c r="B942" s="16" t="s">
        <v>230</v>
      </c>
      <c r="C942" s="14" t="s">
        <v>43</v>
      </c>
      <c r="D942" s="16" t="s">
        <v>54</v>
      </c>
      <c r="E942" s="19" t="s">
        <v>16</v>
      </c>
      <c r="F942" s="16" t="s">
        <v>17</v>
      </c>
      <c r="G942" s="16" t="s">
        <v>16</v>
      </c>
      <c r="H942" s="15" t="s">
        <v>18</v>
      </c>
      <c r="I942" s="16" t="s">
        <v>19</v>
      </c>
      <c r="J942" s="53">
        <f>J943</f>
        <v>3505.93</v>
      </c>
    </row>
    <row r="943" spans="1:10" x14ac:dyDescent="0.45">
      <c r="A943" s="41" t="s">
        <v>48</v>
      </c>
      <c r="B943" s="16" t="s">
        <v>230</v>
      </c>
      <c r="C943" s="14" t="s">
        <v>43</v>
      </c>
      <c r="D943" s="16" t="s">
        <v>54</v>
      </c>
      <c r="E943" s="16" t="s">
        <v>45</v>
      </c>
      <c r="F943" s="16" t="s">
        <v>17</v>
      </c>
      <c r="G943" s="16" t="s">
        <v>16</v>
      </c>
      <c r="H943" s="15" t="s">
        <v>18</v>
      </c>
      <c r="I943" s="16" t="s">
        <v>19</v>
      </c>
      <c r="J943" s="53">
        <f>J944</f>
        <v>3505.93</v>
      </c>
    </row>
    <row r="944" spans="1:10" ht="36.5" x14ac:dyDescent="0.45">
      <c r="A944" s="41" t="s">
        <v>49</v>
      </c>
      <c r="B944" s="16" t="s">
        <v>230</v>
      </c>
      <c r="C944" s="14" t="s">
        <v>43</v>
      </c>
      <c r="D944" s="16" t="s">
        <v>54</v>
      </c>
      <c r="E944" s="14">
        <v>51</v>
      </c>
      <c r="F944" s="14">
        <v>2</v>
      </c>
      <c r="G944" s="16" t="s">
        <v>16</v>
      </c>
      <c r="H944" s="15" t="s">
        <v>18</v>
      </c>
      <c r="I944" s="16" t="s">
        <v>19</v>
      </c>
      <c r="J944" s="53">
        <f>J945+J949</f>
        <v>3505.93</v>
      </c>
    </row>
    <row r="945" spans="1:10" x14ac:dyDescent="0.45">
      <c r="A945" s="41" t="s">
        <v>33</v>
      </c>
      <c r="B945" s="16" t="s">
        <v>230</v>
      </c>
      <c r="C945" s="14" t="s">
        <v>43</v>
      </c>
      <c r="D945" s="16" t="s">
        <v>54</v>
      </c>
      <c r="E945" s="14">
        <v>51</v>
      </c>
      <c r="F945" s="14">
        <v>2</v>
      </c>
      <c r="G945" s="16" t="s">
        <v>16</v>
      </c>
      <c r="H945" s="15" t="s">
        <v>28</v>
      </c>
      <c r="I945" s="16" t="s">
        <v>19</v>
      </c>
      <c r="J945" s="53">
        <f>J946+J947+J948</f>
        <v>879.83</v>
      </c>
    </row>
    <row r="946" spans="1:10" ht="54.5" x14ac:dyDescent="0.45">
      <c r="A946" s="41" t="s">
        <v>34</v>
      </c>
      <c r="B946" s="16" t="s">
        <v>230</v>
      </c>
      <c r="C946" s="15" t="s">
        <v>21</v>
      </c>
      <c r="D946" s="16" t="s">
        <v>54</v>
      </c>
      <c r="E946" s="14">
        <v>51</v>
      </c>
      <c r="F946" s="14">
        <v>2</v>
      </c>
      <c r="G946" s="16" t="s">
        <v>16</v>
      </c>
      <c r="H946" s="15" t="s">
        <v>28</v>
      </c>
      <c r="I946" s="16" t="s">
        <v>29</v>
      </c>
      <c r="J946" s="53">
        <v>44.32</v>
      </c>
    </row>
    <row r="947" spans="1:10" x14ac:dyDescent="0.45">
      <c r="A947" s="41" t="s">
        <v>35</v>
      </c>
      <c r="B947" s="16" t="s">
        <v>230</v>
      </c>
      <c r="C947" s="15" t="s">
        <v>21</v>
      </c>
      <c r="D947" s="16" t="s">
        <v>54</v>
      </c>
      <c r="E947" s="14">
        <v>51</v>
      </c>
      <c r="F947" s="14">
        <v>2</v>
      </c>
      <c r="G947" s="16" t="s">
        <v>16</v>
      </c>
      <c r="H947" s="15" t="s">
        <v>28</v>
      </c>
      <c r="I947" s="16" t="s">
        <v>36</v>
      </c>
      <c r="J947" s="53">
        <v>824.51</v>
      </c>
    </row>
    <row r="948" spans="1:10" x14ac:dyDescent="0.45">
      <c r="A948" s="64" t="s">
        <v>37</v>
      </c>
      <c r="B948" s="16" t="s">
        <v>230</v>
      </c>
      <c r="C948" s="15" t="s">
        <v>21</v>
      </c>
      <c r="D948" s="16" t="s">
        <v>54</v>
      </c>
      <c r="E948" s="14">
        <v>51</v>
      </c>
      <c r="F948" s="14">
        <v>2</v>
      </c>
      <c r="G948" s="16" t="s">
        <v>16</v>
      </c>
      <c r="H948" s="15" t="s">
        <v>28</v>
      </c>
      <c r="I948" s="16" t="s">
        <v>38</v>
      </c>
      <c r="J948" s="53">
        <v>11</v>
      </c>
    </row>
    <row r="949" spans="1:10" ht="36.5" x14ac:dyDescent="0.45">
      <c r="A949" s="41" t="s">
        <v>39</v>
      </c>
      <c r="B949" s="16" t="s">
        <v>230</v>
      </c>
      <c r="C949" s="14" t="s">
        <v>43</v>
      </c>
      <c r="D949" s="16" t="s">
        <v>54</v>
      </c>
      <c r="E949" s="14">
        <v>51</v>
      </c>
      <c r="F949" s="14">
        <v>2</v>
      </c>
      <c r="G949" s="16" t="s">
        <v>16</v>
      </c>
      <c r="H949" s="15" t="s">
        <v>30</v>
      </c>
      <c r="I949" s="16" t="s">
        <v>19</v>
      </c>
      <c r="J949" s="53">
        <f>J950</f>
        <v>2626.1</v>
      </c>
    </row>
    <row r="950" spans="1:10" ht="54.5" x14ac:dyDescent="0.45">
      <c r="A950" s="41" t="s">
        <v>34</v>
      </c>
      <c r="B950" s="16" t="s">
        <v>230</v>
      </c>
      <c r="C950" s="15" t="s">
        <v>21</v>
      </c>
      <c r="D950" s="16" t="s">
        <v>54</v>
      </c>
      <c r="E950" s="14">
        <v>51</v>
      </c>
      <c r="F950" s="14">
        <v>2</v>
      </c>
      <c r="G950" s="16" t="s">
        <v>16</v>
      </c>
      <c r="H950" s="15" t="s">
        <v>30</v>
      </c>
      <c r="I950" s="16" t="s">
        <v>29</v>
      </c>
      <c r="J950" s="53">
        <v>2626.1</v>
      </c>
    </row>
    <row r="951" spans="1:10" x14ac:dyDescent="0.45">
      <c r="A951" s="64" t="s">
        <v>40</v>
      </c>
      <c r="B951" s="16" t="s">
        <v>230</v>
      </c>
      <c r="C951" s="14" t="s">
        <v>43</v>
      </c>
      <c r="D951" s="15">
        <v>13</v>
      </c>
      <c r="E951" s="19" t="s">
        <v>16</v>
      </c>
      <c r="F951" s="14">
        <v>0</v>
      </c>
      <c r="G951" s="15" t="s">
        <v>18</v>
      </c>
      <c r="H951" s="15" t="s">
        <v>19</v>
      </c>
      <c r="I951" s="16" t="s">
        <v>19</v>
      </c>
      <c r="J951" s="53">
        <f>J952+J958+J967+J963</f>
        <v>181</v>
      </c>
    </row>
    <row r="952" spans="1:10" x14ac:dyDescent="0.45">
      <c r="A952" s="41" t="s">
        <v>48</v>
      </c>
      <c r="B952" s="16" t="s">
        <v>230</v>
      </c>
      <c r="C952" s="14" t="s">
        <v>43</v>
      </c>
      <c r="D952" s="15">
        <v>13</v>
      </c>
      <c r="E952" s="14">
        <v>51</v>
      </c>
      <c r="F952" s="14">
        <v>0</v>
      </c>
      <c r="G952" s="15" t="s">
        <v>18</v>
      </c>
      <c r="H952" s="15" t="s">
        <v>19</v>
      </c>
      <c r="I952" s="16" t="s">
        <v>19</v>
      </c>
      <c r="J952" s="53">
        <f>J953</f>
        <v>95</v>
      </c>
    </row>
    <row r="953" spans="1:10" ht="36.5" x14ac:dyDescent="0.45">
      <c r="A953" s="41" t="s">
        <v>62</v>
      </c>
      <c r="B953" s="16" t="s">
        <v>230</v>
      </c>
      <c r="C953" s="14" t="s">
        <v>43</v>
      </c>
      <c r="D953" s="15">
        <v>13</v>
      </c>
      <c r="E953" s="14">
        <v>51</v>
      </c>
      <c r="F953" s="14">
        <v>5</v>
      </c>
      <c r="G953" s="16" t="s">
        <v>16</v>
      </c>
      <c r="H953" s="15" t="s">
        <v>18</v>
      </c>
      <c r="I953" s="16" t="s">
        <v>19</v>
      </c>
      <c r="J953" s="53">
        <f>J954+J956</f>
        <v>95</v>
      </c>
    </row>
    <row r="954" spans="1:10" x14ac:dyDescent="0.45">
      <c r="A954" s="81" t="s">
        <v>302</v>
      </c>
      <c r="B954" s="15" t="s">
        <v>230</v>
      </c>
      <c r="C954" s="15" t="s">
        <v>21</v>
      </c>
      <c r="D954" s="16">
        <v>13</v>
      </c>
      <c r="E954" s="19" t="s">
        <v>45</v>
      </c>
      <c r="F954" s="14">
        <v>5</v>
      </c>
      <c r="G954" s="16" t="s">
        <v>16</v>
      </c>
      <c r="H954" s="15" t="s">
        <v>99</v>
      </c>
      <c r="I954" s="16" t="s">
        <v>19</v>
      </c>
      <c r="J954" s="53">
        <f>J955</f>
        <v>30</v>
      </c>
    </row>
    <row r="955" spans="1:10" x14ac:dyDescent="0.45">
      <c r="A955" s="41" t="s">
        <v>35</v>
      </c>
      <c r="B955" s="15" t="s">
        <v>230</v>
      </c>
      <c r="C955" s="15" t="s">
        <v>21</v>
      </c>
      <c r="D955" s="16">
        <v>13</v>
      </c>
      <c r="E955" s="19" t="s">
        <v>45</v>
      </c>
      <c r="F955" s="16" t="s">
        <v>11</v>
      </c>
      <c r="G955" s="16" t="s">
        <v>16</v>
      </c>
      <c r="H955" s="15" t="s">
        <v>99</v>
      </c>
      <c r="I955" s="16" t="s">
        <v>36</v>
      </c>
      <c r="J955" s="53">
        <v>30</v>
      </c>
    </row>
    <row r="956" spans="1:10" x14ac:dyDescent="0.45">
      <c r="A956" s="54" t="s">
        <v>65</v>
      </c>
      <c r="B956" s="14">
        <v>674</v>
      </c>
      <c r="C956" s="19" t="s">
        <v>21</v>
      </c>
      <c r="D956" s="19">
        <v>13</v>
      </c>
      <c r="E956" s="14">
        <v>51</v>
      </c>
      <c r="F956" s="14">
        <v>5</v>
      </c>
      <c r="G956" s="16" t="s">
        <v>16</v>
      </c>
      <c r="H956" s="15" t="s">
        <v>66</v>
      </c>
      <c r="I956" s="16" t="s">
        <v>19</v>
      </c>
      <c r="J956" s="53">
        <f>J957</f>
        <v>65</v>
      </c>
    </row>
    <row r="957" spans="1:10" x14ac:dyDescent="0.45">
      <c r="A957" s="41" t="s">
        <v>35</v>
      </c>
      <c r="B957" s="14">
        <v>674</v>
      </c>
      <c r="C957" s="15" t="s">
        <v>21</v>
      </c>
      <c r="D957" s="19">
        <v>13</v>
      </c>
      <c r="E957" s="14">
        <v>51</v>
      </c>
      <c r="F957" s="14">
        <v>5</v>
      </c>
      <c r="G957" s="16" t="s">
        <v>16</v>
      </c>
      <c r="H957" s="15" t="s">
        <v>66</v>
      </c>
      <c r="I957" s="16" t="s">
        <v>36</v>
      </c>
      <c r="J957" s="53">
        <v>65</v>
      </c>
    </row>
    <row r="958" spans="1:10" ht="53.5" x14ac:dyDescent="0.45">
      <c r="A958" s="66" t="s">
        <v>324</v>
      </c>
      <c r="B958" s="16" t="s">
        <v>230</v>
      </c>
      <c r="C958" s="19" t="s">
        <v>21</v>
      </c>
      <c r="D958" s="19">
        <v>13</v>
      </c>
      <c r="E958" s="16" t="s">
        <v>256</v>
      </c>
      <c r="F958" s="15" t="s">
        <v>17</v>
      </c>
      <c r="G958" s="16" t="s">
        <v>16</v>
      </c>
      <c r="H958" s="15" t="s">
        <v>18</v>
      </c>
      <c r="I958" s="16" t="s">
        <v>19</v>
      </c>
      <c r="J958" s="53">
        <f>J961</f>
        <v>0</v>
      </c>
    </row>
    <row r="959" spans="1:10" ht="54.5" x14ac:dyDescent="0.45">
      <c r="A959" s="64" t="s">
        <v>490</v>
      </c>
      <c r="B959" s="16" t="s">
        <v>230</v>
      </c>
      <c r="C959" s="15" t="s">
        <v>21</v>
      </c>
      <c r="D959" s="19">
        <v>13</v>
      </c>
      <c r="E959" s="16" t="s">
        <v>256</v>
      </c>
      <c r="F959" s="16" t="s">
        <v>26</v>
      </c>
      <c r="G959" s="16" t="s">
        <v>16</v>
      </c>
      <c r="H959" s="15" t="s">
        <v>18</v>
      </c>
      <c r="I959" s="16" t="s">
        <v>19</v>
      </c>
      <c r="J959" s="53">
        <f>J960</f>
        <v>0</v>
      </c>
    </row>
    <row r="960" spans="1:10" ht="36.5" x14ac:dyDescent="0.45">
      <c r="A960" s="64" t="s">
        <v>504</v>
      </c>
      <c r="B960" s="16" t="s">
        <v>230</v>
      </c>
      <c r="C960" s="15" t="s">
        <v>21</v>
      </c>
      <c r="D960" s="19">
        <v>13</v>
      </c>
      <c r="E960" s="16" t="s">
        <v>256</v>
      </c>
      <c r="F960" s="16" t="s">
        <v>26</v>
      </c>
      <c r="G960" s="16" t="s">
        <v>70</v>
      </c>
      <c r="H960" s="15" t="s">
        <v>18</v>
      </c>
      <c r="I960" s="16" t="s">
        <v>19</v>
      </c>
      <c r="J960" s="53">
        <f>J961</f>
        <v>0</v>
      </c>
    </row>
    <row r="961" spans="1:10" ht="36.5" x14ac:dyDescent="0.45">
      <c r="A961" s="64" t="s">
        <v>505</v>
      </c>
      <c r="B961" s="16" t="s">
        <v>230</v>
      </c>
      <c r="C961" s="15" t="s">
        <v>21</v>
      </c>
      <c r="D961" s="19">
        <v>13</v>
      </c>
      <c r="E961" s="16" t="s">
        <v>256</v>
      </c>
      <c r="F961" s="16" t="s">
        <v>26</v>
      </c>
      <c r="G961" s="16" t="s">
        <v>70</v>
      </c>
      <c r="H961" s="15" t="s">
        <v>503</v>
      </c>
      <c r="I961" s="16" t="s">
        <v>19</v>
      </c>
      <c r="J961" s="53">
        <f>J962</f>
        <v>0</v>
      </c>
    </row>
    <row r="962" spans="1:10" x14ac:dyDescent="0.45">
      <c r="A962" s="41" t="s">
        <v>35</v>
      </c>
      <c r="B962" s="16" t="s">
        <v>230</v>
      </c>
      <c r="C962" s="15" t="s">
        <v>21</v>
      </c>
      <c r="D962" s="19">
        <v>13</v>
      </c>
      <c r="E962" s="16" t="s">
        <v>256</v>
      </c>
      <c r="F962" s="16" t="s">
        <v>26</v>
      </c>
      <c r="G962" s="16" t="s">
        <v>70</v>
      </c>
      <c r="H962" s="15" t="s">
        <v>503</v>
      </c>
      <c r="I962" s="16" t="s">
        <v>36</v>
      </c>
      <c r="J962" s="53">
        <v>0</v>
      </c>
    </row>
    <row r="963" spans="1:10" ht="54.5" x14ac:dyDescent="0.45">
      <c r="A963" s="41" t="s">
        <v>933</v>
      </c>
      <c r="B963" s="16" t="s">
        <v>230</v>
      </c>
      <c r="C963" s="15" t="s">
        <v>21</v>
      </c>
      <c r="D963" s="19">
        <v>13</v>
      </c>
      <c r="E963" s="16" t="s">
        <v>88</v>
      </c>
      <c r="F963" s="15" t="s">
        <v>17</v>
      </c>
      <c r="G963" s="16" t="s">
        <v>16</v>
      </c>
      <c r="H963" s="15" t="s">
        <v>18</v>
      </c>
      <c r="I963" s="16" t="s">
        <v>19</v>
      </c>
      <c r="J963" s="53">
        <f>J964</f>
        <v>76</v>
      </c>
    </row>
    <row r="964" spans="1:10" ht="54.5" x14ac:dyDescent="0.45">
      <c r="A964" s="41" t="s">
        <v>932</v>
      </c>
      <c r="B964" s="16" t="s">
        <v>230</v>
      </c>
      <c r="C964" s="15" t="s">
        <v>21</v>
      </c>
      <c r="D964" s="19">
        <v>13</v>
      </c>
      <c r="E964" s="16" t="s">
        <v>88</v>
      </c>
      <c r="F964" s="15" t="s">
        <v>17</v>
      </c>
      <c r="G964" s="16" t="s">
        <v>21</v>
      </c>
      <c r="H964" s="15" t="s">
        <v>18</v>
      </c>
      <c r="I964" s="16" t="s">
        <v>19</v>
      </c>
      <c r="J964" s="53">
        <f>J965</f>
        <v>76</v>
      </c>
    </row>
    <row r="965" spans="1:10" ht="36.5" x14ac:dyDescent="0.45">
      <c r="A965" s="41" t="s">
        <v>505</v>
      </c>
      <c r="B965" s="16" t="s">
        <v>230</v>
      </c>
      <c r="C965" s="15" t="s">
        <v>21</v>
      </c>
      <c r="D965" s="19">
        <v>13</v>
      </c>
      <c r="E965" s="16" t="s">
        <v>88</v>
      </c>
      <c r="F965" s="15" t="s">
        <v>17</v>
      </c>
      <c r="G965" s="16" t="s">
        <v>21</v>
      </c>
      <c r="H965" s="15" t="s">
        <v>503</v>
      </c>
      <c r="I965" s="16" t="s">
        <v>19</v>
      </c>
      <c r="J965" s="53">
        <f>J966</f>
        <v>76</v>
      </c>
    </row>
    <row r="966" spans="1:10" x14ac:dyDescent="0.45">
      <c r="A966" s="41" t="s">
        <v>35</v>
      </c>
      <c r="B966" s="16" t="s">
        <v>230</v>
      </c>
      <c r="C966" s="15" t="s">
        <v>21</v>
      </c>
      <c r="D966" s="19">
        <v>13</v>
      </c>
      <c r="E966" s="16" t="s">
        <v>88</v>
      </c>
      <c r="F966" s="15" t="s">
        <v>17</v>
      </c>
      <c r="G966" s="16" t="s">
        <v>21</v>
      </c>
      <c r="H966" s="15" t="s">
        <v>503</v>
      </c>
      <c r="I966" s="16" t="s">
        <v>36</v>
      </c>
      <c r="J966" s="53">
        <v>76</v>
      </c>
    </row>
    <row r="967" spans="1:10" ht="36.5" x14ac:dyDescent="0.45">
      <c r="A967" s="70" t="s">
        <v>447</v>
      </c>
      <c r="B967" s="16" t="s">
        <v>230</v>
      </c>
      <c r="C967" s="15" t="s">
        <v>21</v>
      </c>
      <c r="D967" s="15" t="s">
        <v>74</v>
      </c>
      <c r="E967" s="16" t="s">
        <v>371</v>
      </c>
      <c r="F967" s="15" t="s">
        <v>17</v>
      </c>
      <c r="G967" s="16" t="s">
        <v>16</v>
      </c>
      <c r="H967" s="15" t="s">
        <v>18</v>
      </c>
      <c r="I967" s="16" t="s">
        <v>19</v>
      </c>
      <c r="J967" s="53">
        <f>J968</f>
        <v>10</v>
      </c>
    </row>
    <row r="968" spans="1:10" ht="72" x14ac:dyDescent="0.45">
      <c r="A968" s="102" t="s">
        <v>448</v>
      </c>
      <c r="B968" s="16" t="s">
        <v>230</v>
      </c>
      <c r="C968" s="15" t="s">
        <v>21</v>
      </c>
      <c r="D968" s="15" t="s">
        <v>74</v>
      </c>
      <c r="E968" s="16" t="s">
        <v>371</v>
      </c>
      <c r="F968" s="15" t="s">
        <v>85</v>
      </c>
      <c r="G968" s="16" t="s">
        <v>16</v>
      </c>
      <c r="H968" s="15" t="s">
        <v>18</v>
      </c>
      <c r="I968" s="16" t="s">
        <v>19</v>
      </c>
      <c r="J968" s="53">
        <f>J969</f>
        <v>10</v>
      </c>
    </row>
    <row r="969" spans="1:10" ht="36.5" x14ac:dyDescent="0.45">
      <c r="A969" s="41" t="s">
        <v>373</v>
      </c>
      <c r="B969" s="16" t="s">
        <v>230</v>
      </c>
      <c r="C969" s="15" t="s">
        <v>21</v>
      </c>
      <c r="D969" s="15" t="s">
        <v>74</v>
      </c>
      <c r="E969" s="16" t="s">
        <v>371</v>
      </c>
      <c r="F969" s="15" t="s">
        <v>85</v>
      </c>
      <c r="G969" s="16" t="s">
        <v>16</v>
      </c>
      <c r="H969" s="15" t="s">
        <v>372</v>
      </c>
      <c r="I969" s="16" t="s">
        <v>19</v>
      </c>
      <c r="J969" s="53">
        <v>10</v>
      </c>
    </row>
    <row r="970" spans="1:10" x14ac:dyDescent="0.45">
      <c r="A970" s="41" t="s">
        <v>35</v>
      </c>
      <c r="B970" s="16" t="s">
        <v>230</v>
      </c>
      <c r="C970" s="15" t="s">
        <v>21</v>
      </c>
      <c r="D970" s="15" t="s">
        <v>74</v>
      </c>
      <c r="E970" s="16" t="s">
        <v>371</v>
      </c>
      <c r="F970" s="15" t="s">
        <v>85</v>
      </c>
      <c r="G970" s="16" t="s">
        <v>16</v>
      </c>
      <c r="H970" s="15" t="s">
        <v>372</v>
      </c>
      <c r="I970" s="16" t="s">
        <v>36</v>
      </c>
      <c r="J970" s="53">
        <v>10</v>
      </c>
    </row>
    <row r="971" spans="1:10" x14ac:dyDescent="0.45">
      <c r="A971" s="103" t="s">
        <v>75</v>
      </c>
      <c r="B971" s="13" t="s">
        <v>230</v>
      </c>
      <c r="C971" s="13" t="s">
        <v>24</v>
      </c>
      <c r="D971" s="12">
        <v>0</v>
      </c>
      <c r="E971" s="11">
        <v>0</v>
      </c>
      <c r="F971" s="11">
        <v>0</v>
      </c>
      <c r="G971" s="13" t="s">
        <v>16</v>
      </c>
      <c r="H971" s="12" t="s">
        <v>18</v>
      </c>
      <c r="I971" s="13" t="s">
        <v>19</v>
      </c>
      <c r="J971" s="52">
        <f t="shared" ref="J971:J975" si="41">J972</f>
        <v>20</v>
      </c>
    </row>
    <row r="972" spans="1:10" ht="36.5" x14ac:dyDescent="0.45">
      <c r="A972" s="41" t="s">
        <v>374</v>
      </c>
      <c r="B972" s="16" t="s">
        <v>230</v>
      </c>
      <c r="C972" s="16" t="s">
        <v>24</v>
      </c>
      <c r="D972" s="16">
        <v>10</v>
      </c>
      <c r="E972" s="14">
        <v>0</v>
      </c>
      <c r="F972" s="14">
        <v>0</v>
      </c>
      <c r="G972" s="16" t="s">
        <v>16</v>
      </c>
      <c r="H972" s="15" t="s">
        <v>18</v>
      </c>
      <c r="I972" s="16" t="s">
        <v>19</v>
      </c>
      <c r="J972" s="53">
        <f t="shared" si="41"/>
        <v>20</v>
      </c>
    </row>
    <row r="973" spans="1:10" ht="54" x14ac:dyDescent="0.45">
      <c r="A973" s="58" t="s">
        <v>269</v>
      </c>
      <c r="B973" s="16" t="s">
        <v>230</v>
      </c>
      <c r="C973" s="16" t="s">
        <v>24</v>
      </c>
      <c r="D973" s="16">
        <v>10</v>
      </c>
      <c r="E973" s="16" t="s">
        <v>24</v>
      </c>
      <c r="F973" s="14">
        <v>0</v>
      </c>
      <c r="G973" s="16" t="s">
        <v>16</v>
      </c>
      <c r="H973" s="15" t="s">
        <v>18</v>
      </c>
      <c r="I973" s="16" t="s">
        <v>19</v>
      </c>
      <c r="J973" s="53">
        <f>J974</f>
        <v>20</v>
      </c>
    </row>
    <row r="974" spans="1:10" ht="37" x14ac:dyDescent="0.45">
      <c r="A974" s="58" t="s">
        <v>182</v>
      </c>
      <c r="B974" s="16" t="s">
        <v>230</v>
      </c>
      <c r="C974" s="14" t="s">
        <v>23</v>
      </c>
      <c r="D974" s="16">
        <v>10</v>
      </c>
      <c r="E974" s="19" t="s">
        <v>24</v>
      </c>
      <c r="F974" s="16" t="s">
        <v>17</v>
      </c>
      <c r="G974" s="16" t="s">
        <v>44</v>
      </c>
      <c r="H974" s="15" t="s">
        <v>18</v>
      </c>
      <c r="I974" s="16" t="s">
        <v>19</v>
      </c>
      <c r="J974" s="53">
        <f>J975</f>
        <v>20</v>
      </c>
    </row>
    <row r="975" spans="1:10" ht="54.5" x14ac:dyDescent="0.45">
      <c r="A975" s="74" t="s">
        <v>209</v>
      </c>
      <c r="B975" s="16" t="s">
        <v>230</v>
      </c>
      <c r="C975" s="14" t="s">
        <v>23</v>
      </c>
      <c r="D975" s="16">
        <v>10</v>
      </c>
      <c r="E975" s="19" t="s">
        <v>24</v>
      </c>
      <c r="F975" s="16" t="s">
        <v>17</v>
      </c>
      <c r="G975" s="16" t="s">
        <v>44</v>
      </c>
      <c r="H975" s="15" t="s">
        <v>365</v>
      </c>
      <c r="I975" s="16" t="s">
        <v>19</v>
      </c>
      <c r="J975" s="53">
        <f t="shared" si="41"/>
        <v>20</v>
      </c>
    </row>
    <row r="976" spans="1:10" x14ac:dyDescent="0.45">
      <c r="A976" s="41" t="s">
        <v>35</v>
      </c>
      <c r="B976" s="16" t="s">
        <v>230</v>
      </c>
      <c r="C976" s="15" t="s">
        <v>24</v>
      </c>
      <c r="D976" s="16">
        <v>10</v>
      </c>
      <c r="E976" s="19" t="s">
        <v>24</v>
      </c>
      <c r="F976" s="16" t="s">
        <v>17</v>
      </c>
      <c r="G976" s="16" t="s">
        <v>44</v>
      </c>
      <c r="H976" s="15" t="s">
        <v>365</v>
      </c>
      <c r="I976" s="16" t="s">
        <v>36</v>
      </c>
      <c r="J976" s="53">
        <v>20</v>
      </c>
    </row>
    <row r="977" spans="1:10" x14ac:dyDescent="0.45">
      <c r="A977" s="60" t="s">
        <v>77</v>
      </c>
      <c r="B977" s="13" t="s">
        <v>230</v>
      </c>
      <c r="C977" s="12" t="s">
        <v>54</v>
      </c>
      <c r="D977" s="12" t="s">
        <v>16</v>
      </c>
      <c r="E977" s="18" t="s">
        <v>16</v>
      </c>
      <c r="F977" s="13" t="s">
        <v>17</v>
      </c>
      <c r="G977" s="13" t="s">
        <v>16</v>
      </c>
      <c r="H977" s="12" t="s">
        <v>18</v>
      </c>
      <c r="I977" s="13" t="s">
        <v>19</v>
      </c>
      <c r="J977" s="53">
        <f>J978</f>
        <v>1627</v>
      </c>
    </row>
    <row r="978" spans="1:10" x14ac:dyDescent="0.45">
      <c r="A978" s="41" t="s">
        <v>78</v>
      </c>
      <c r="B978" s="16" t="s">
        <v>230</v>
      </c>
      <c r="C978" s="14" t="s">
        <v>47</v>
      </c>
      <c r="D978" s="16" t="s">
        <v>100</v>
      </c>
      <c r="E978" s="19" t="s">
        <v>16</v>
      </c>
      <c r="F978" s="16" t="s">
        <v>17</v>
      </c>
      <c r="G978" s="16" t="s">
        <v>16</v>
      </c>
      <c r="H978" s="15" t="s">
        <v>18</v>
      </c>
      <c r="I978" s="16" t="s">
        <v>19</v>
      </c>
      <c r="J978" s="53">
        <f>J979</f>
        <v>1627</v>
      </c>
    </row>
    <row r="979" spans="1:10" ht="54" x14ac:dyDescent="0.45">
      <c r="A979" s="58" t="s">
        <v>297</v>
      </c>
      <c r="B979" s="16" t="s">
        <v>230</v>
      </c>
      <c r="C979" s="14" t="s">
        <v>47</v>
      </c>
      <c r="D979" s="16" t="s">
        <v>100</v>
      </c>
      <c r="E979" s="19" t="s">
        <v>54</v>
      </c>
      <c r="F979" s="16" t="s">
        <v>17</v>
      </c>
      <c r="G979" s="16" t="s">
        <v>16</v>
      </c>
      <c r="H979" s="15" t="s">
        <v>18</v>
      </c>
      <c r="I979" s="16" t="s">
        <v>19</v>
      </c>
      <c r="J979" s="53">
        <f>J980+J984</f>
        <v>1627</v>
      </c>
    </row>
    <row r="980" spans="1:10" ht="36" x14ac:dyDescent="0.45">
      <c r="A980" s="58" t="s">
        <v>266</v>
      </c>
      <c r="B980" s="16" t="s">
        <v>230</v>
      </c>
      <c r="C980" s="14" t="s">
        <v>47</v>
      </c>
      <c r="D980" s="16" t="s">
        <v>100</v>
      </c>
      <c r="E980" s="19" t="s">
        <v>54</v>
      </c>
      <c r="F980" s="16" t="s">
        <v>9</v>
      </c>
      <c r="G980" s="16" t="s">
        <v>16</v>
      </c>
      <c r="H980" s="15" t="s">
        <v>18</v>
      </c>
      <c r="I980" s="16" t="s">
        <v>19</v>
      </c>
      <c r="J980" s="53">
        <f t="shared" ref="J980:J982" si="42">J981</f>
        <v>1373.71</v>
      </c>
    </row>
    <row r="981" spans="1:10" ht="36" x14ac:dyDescent="0.45">
      <c r="A981" s="58" t="s">
        <v>318</v>
      </c>
      <c r="B981" s="16" t="s">
        <v>230</v>
      </c>
      <c r="C981" s="14" t="s">
        <v>47</v>
      </c>
      <c r="D981" s="16" t="s">
        <v>100</v>
      </c>
      <c r="E981" s="19" t="s">
        <v>54</v>
      </c>
      <c r="F981" s="16" t="s">
        <v>9</v>
      </c>
      <c r="G981" s="16" t="s">
        <v>21</v>
      </c>
      <c r="H981" s="15" t="s">
        <v>18</v>
      </c>
      <c r="I981" s="16" t="s">
        <v>19</v>
      </c>
      <c r="J981" s="53">
        <f t="shared" si="42"/>
        <v>1373.71</v>
      </c>
    </row>
    <row r="982" spans="1:10" x14ac:dyDescent="0.45">
      <c r="A982" s="41" t="s">
        <v>298</v>
      </c>
      <c r="B982" s="16" t="s">
        <v>230</v>
      </c>
      <c r="C982" s="14" t="s">
        <v>47</v>
      </c>
      <c r="D982" s="16" t="s">
        <v>100</v>
      </c>
      <c r="E982" s="19" t="s">
        <v>54</v>
      </c>
      <c r="F982" s="16" t="s">
        <v>9</v>
      </c>
      <c r="G982" s="16" t="s">
        <v>21</v>
      </c>
      <c r="H982" s="15" t="s">
        <v>239</v>
      </c>
      <c r="I982" s="16" t="s">
        <v>19</v>
      </c>
      <c r="J982" s="53">
        <f t="shared" si="42"/>
        <v>1373.71</v>
      </c>
    </row>
    <row r="983" spans="1:10" x14ac:dyDescent="0.45">
      <c r="A983" s="41" t="s">
        <v>35</v>
      </c>
      <c r="B983" s="16" t="s">
        <v>230</v>
      </c>
      <c r="C983" s="15" t="s">
        <v>54</v>
      </c>
      <c r="D983" s="16" t="s">
        <v>100</v>
      </c>
      <c r="E983" s="19" t="s">
        <v>54</v>
      </c>
      <c r="F983" s="16" t="s">
        <v>9</v>
      </c>
      <c r="G983" s="16" t="s">
        <v>21</v>
      </c>
      <c r="H983" s="15" t="s">
        <v>239</v>
      </c>
      <c r="I983" s="16" t="s">
        <v>36</v>
      </c>
      <c r="J983" s="53">
        <v>1373.71</v>
      </c>
    </row>
    <row r="984" spans="1:10" ht="36" x14ac:dyDescent="0.45">
      <c r="A984" s="58" t="s">
        <v>319</v>
      </c>
      <c r="B984" s="16" t="s">
        <v>230</v>
      </c>
      <c r="C984" s="14" t="s">
        <v>47</v>
      </c>
      <c r="D984" s="16" t="s">
        <v>100</v>
      </c>
      <c r="E984" s="19" t="s">
        <v>54</v>
      </c>
      <c r="F984" s="16" t="s">
        <v>9</v>
      </c>
      <c r="G984" s="16" t="s">
        <v>44</v>
      </c>
      <c r="H984" s="15" t="s">
        <v>18</v>
      </c>
      <c r="I984" s="16" t="s">
        <v>19</v>
      </c>
      <c r="J984" s="53">
        <f>J985</f>
        <v>253.29</v>
      </c>
    </row>
    <row r="985" spans="1:10" x14ac:dyDescent="0.45">
      <c r="A985" s="41" t="s">
        <v>298</v>
      </c>
      <c r="B985" s="16" t="s">
        <v>230</v>
      </c>
      <c r="C985" s="14" t="s">
        <v>47</v>
      </c>
      <c r="D985" s="16" t="s">
        <v>100</v>
      </c>
      <c r="E985" s="19" t="s">
        <v>54</v>
      </c>
      <c r="F985" s="16" t="s">
        <v>9</v>
      </c>
      <c r="G985" s="16" t="s">
        <v>44</v>
      </c>
      <c r="H985" s="15" t="s">
        <v>239</v>
      </c>
      <c r="I985" s="16" t="s">
        <v>19</v>
      </c>
      <c r="J985" s="53">
        <f>J986</f>
        <v>253.29</v>
      </c>
    </row>
    <row r="986" spans="1:10" x14ac:dyDescent="0.45">
      <c r="A986" s="41" t="s">
        <v>35</v>
      </c>
      <c r="B986" s="16" t="s">
        <v>230</v>
      </c>
      <c r="C986" s="15" t="s">
        <v>54</v>
      </c>
      <c r="D986" s="16" t="s">
        <v>100</v>
      </c>
      <c r="E986" s="19" t="s">
        <v>54</v>
      </c>
      <c r="F986" s="16" t="s">
        <v>9</v>
      </c>
      <c r="G986" s="16" t="s">
        <v>44</v>
      </c>
      <c r="H986" s="15" t="s">
        <v>239</v>
      </c>
      <c r="I986" s="16" t="s">
        <v>36</v>
      </c>
      <c r="J986" s="53">
        <v>253.29</v>
      </c>
    </row>
    <row r="987" spans="1:10" x14ac:dyDescent="0.45">
      <c r="A987" s="42" t="s">
        <v>89</v>
      </c>
      <c r="B987" s="16" t="s">
        <v>230</v>
      </c>
      <c r="C987" s="12" t="s">
        <v>70</v>
      </c>
      <c r="D987" s="12" t="s">
        <v>16</v>
      </c>
      <c r="E987" s="13" t="s">
        <v>16</v>
      </c>
      <c r="F987" s="13" t="s">
        <v>17</v>
      </c>
      <c r="G987" s="13" t="s">
        <v>16</v>
      </c>
      <c r="H987" s="12" t="s">
        <v>18</v>
      </c>
      <c r="I987" s="13" t="s">
        <v>19</v>
      </c>
      <c r="J987" s="53">
        <f>J988</f>
        <v>2451.96</v>
      </c>
    </row>
    <row r="988" spans="1:10" x14ac:dyDescent="0.45">
      <c r="A988" s="41" t="s">
        <v>232</v>
      </c>
      <c r="B988" s="16" t="s">
        <v>230</v>
      </c>
      <c r="C988" s="15" t="s">
        <v>70</v>
      </c>
      <c r="D988" s="15" t="s">
        <v>24</v>
      </c>
      <c r="E988" s="16" t="s">
        <v>16</v>
      </c>
      <c r="F988" s="15" t="s">
        <v>17</v>
      </c>
      <c r="G988" s="16" t="s">
        <v>16</v>
      </c>
      <c r="H988" s="15" t="s">
        <v>18</v>
      </c>
      <c r="I988" s="16" t="s">
        <v>19</v>
      </c>
      <c r="J988" s="53">
        <f>J989</f>
        <v>2451.96</v>
      </c>
    </row>
    <row r="989" spans="1:10" ht="54.5" x14ac:dyDescent="0.45">
      <c r="A989" s="41" t="s">
        <v>278</v>
      </c>
      <c r="B989" s="16" t="s">
        <v>230</v>
      </c>
      <c r="C989" s="15" t="s">
        <v>70</v>
      </c>
      <c r="D989" s="15" t="s">
        <v>24</v>
      </c>
      <c r="E989" s="16" t="s">
        <v>55</v>
      </c>
      <c r="F989" s="16" t="s">
        <v>17</v>
      </c>
      <c r="G989" s="16" t="s">
        <v>16</v>
      </c>
      <c r="H989" s="15" t="s">
        <v>18</v>
      </c>
      <c r="I989" s="16" t="s">
        <v>19</v>
      </c>
      <c r="J989" s="53">
        <f>J990+J996</f>
        <v>2451.96</v>
      </c>
    </row>
    <row r="990" spans="1:10" ht="36.5" x14ac:dyDescent="0.45">
      <c r="A990" s="41" t="s">
        <v>288</v>
      </c>
      <c r="B990" s="16" t="s">
        <v>230</v>
      </c>
      <c r="C990" s="15" t="s">
        <v>70</v>
      </c>
      <c r="D990" s="15" t="s">
        <v>24</v>
      </c>
      <c r="E990" s="16" t="s">
        <v>55</v>
      </c>
      <c r="F990" s="16" t="s">
        <v>85</v>
      </c>
      <c r="G990" s="16" t="s">
        <v>16</v>
      </c>
      <c r="H990" s="15" t="s">
        <v>18</v>
      </c>
      <c r="I990" s="16" t="s">
        <v>19</v>
      </c>
      <c r="J990" s="53">
        <f>J993+J991</f>
        <v>2062.12</v>
      </c>
    </row>
    <row r="991" spans="1:10" x14ac:dyDescent="0.45">
      <c r="A991" s="41" t="s">
        <v>284</v>
      </c>
      <c r="B991" s="16" t="s">
        <v>230</v>
      </c>
      <c r="C991" s="15" t="s">
        <v>70</v>
      </c>
      <c r="D991" s="15" t="s">
        <v>24</v>
      </c>
      <c r="E991" s="16" t="s">
        <v>55</v>
      </c>
      <c r="F991" s="16" t="s">
        <v>85</v>
      </c>
      <c r="G991" s="16" t="s">
        <v>44</v>
      </c>
      <c r="H991" s="15" t="s">
        <v>220</v>
      </c>
      <c r="I991" s="16" t="s">
        <v>19</v>
      </c>
      <c r="J991" s="53">
        <f>J992</f>
        <v>135</v>
      </c>
    </row>
    <row r="992" spans="1:10" x14ac:dyDescent="0.45">
      <c r="A992" s="41" t="s">
        <v>35</v>
      </c>
      <c r="B992" s="16" t="s">
        <v>230</v>
      </c>
      <c r="C992" s="15" t="s">
        <v>70</v>
      </c>
      <c r="D992" s="15" t="s">
        <v>24</v>
      </c>
      <c r="E992" s="16" t="s">
        <v>55</v>
      </c>
      <c r="F992" s="16" t="s">
        <v>85</v>
      </c>
      <c r="G992" s="16" t="s">
        <v>44</v>
      </c>
      <c r="H992" s="15" t="s">
        <v>220</v>
      </c>
      <c r="I992" s="16" t="s">
        <v>36</v>
      </c>
      <c r="J992" s="53">
        <v>135</v>
      </c>
    </row>
    <row r="993" spans="1:10" x14ac:dyDescent="0.45">
      <c r="A993" s="41" t="s">
        <v>246</v>
      </c>
      <c r="B993" s="16" t="s">
        <v>230</v>
      </c>
      <c r="C993" s="15" t="s">
        <v>70</v>
      </c>
      <c r="D993" s="15" t="s">
        <v>24</v>
      </c>
      <c r="E993" s="16" t="s">
        <v>55</v>
      </c>
      <c r="F993" s="16" t="s">
        <v>85</v>
      </c>
      <c r="G993" s="16" t="s">
        <v>54</v>
      </c>
      <c r="H993" s="15" t="s">
        <v>18</v>
      </c>
      <c r="I993" s="16" t="s">
        <v>19</v>
      </c>
      <c r="J993" s="53">
        <f t="shared" ref="J993:J994" si="43">J994</f>
        <v>1927.12</v>
      </c>
    </row>
    <row r="994" spans="1:10" x14ac:dyDescent="0.45">
      <c r="A994" s="41" t="s">
        <v>221</v>
      </c>
      <c r="B994" s="16" t="s">
        <v>230</v>
      </c>
      <c r="C994" s="15" t="s">
        <v>70</v>
      </c>
      <c r="D994" s="15" t="s">
        <v>24</v>
      </c>
      <c r="E994" s="16" t="s">
        <v>55</v>
      </c>
      <c r="F994" s="16" t="s">
        <v>85</v>
      </c>
      <c r="G994" s="16" t="s">
        <v>54</v>
      </c>
      <c r="H994" s="15" t="s">
        <v>222</v>
      </c>
      <c r="I994" s="16" t="s">
        <v>19</v>
      </c>
      <c r="J994" s="53">
        <f t="shared" si="43"/>
        <v>1927.12</v>
      </c>
    </row>
    <row r="995" spans="1:10" x14ac:dyDescent="0.45">
      <c r="A995" s="41" t="s">
        <v>35</v>
      </c>
      <c r="B995" s="16" t="s">
        <v>230</v>
      </c>
      <c r="C995" s="15" t="s">
        <v>70</v>
      </c>
      <c r="D995" s="15" t="s">
        <v>24</v>
      </c>
      <c r="E995" s="16" t="s">
        <v>55</v>
      </c>
      <c r="F995" s="16" t="s">
        <v>85</v>
      </c>
      <c r="G995" s="16" t="s">
        <v>54</v>
      </c>
      <c r="H995" s="15" t="s">
        <v>222</v>
      </c>
      <c r="I995" s="16" t="s">
        <v>36</v>
      </c>
      <c r="J995" s="53">
        <v>1927.12</v>
      </c>
    </row>
    <row r="996" spans="1:10" ht="36.5" x14ac:dyDescent="0.45">
      <c r="A996" s="41" t="s">
        <v>242</v>
      </c>
      <c r="B996" s="16" t="s">
        <v>230</v>
      </c>
      <c r="C996" s="15" t="s">
        <v>70</v>
      </c>
      <c r="D996" s="15" t="s">
        <v>24</v>
      </c>
      <c r="E996" s="16" t="s">
        <v>55</v>
      </c>
      <c r="F996" s="16" t="s">
        <v>9</v>
      </c>
      <c r="G996" s="16" t="s">
        <v>16</v>
      </c>
      <c r="H996" s="15" t="s">
        <v>18</v>
      </c>
      <c r="I996" s="16" t="s">
        <v>19</v>
      </c>
      <c r="J996" s="53">
        <f t="shared" ref="J996:J998" si="44">J997</f>
        <v>389.84</v>
      </c>
    </row>
    <row r="997" spans="1:10" ht="36.5" x14ac:dyDescent="0.45">
      <c r="A997" s="41" t="s">
        <v>279</v>
      </c>
      <c r="B997" s="16" t="s">
        <v>230</v>
      </c>
      <c r="C997" s="15" t="s">
        <v>70</v>
      </c>
      <c r="D997" s="15" t="s">
        <v>24</v>
      </c>
      <c r="E997" s="16" t="s">
        <v>55</v>
      </c>
      <c r="F997" s="16" t="s">
        <v>9</v>
      </c>
      <c r="G997" s="16" t="s">
        <v>21</v>
      </c>
      <c r="H997" s="15" t="s">
        <v>18</v>
      </c>
      <c r="I997" s="16" t="s">
        <v>19</v>
      </c>
      <c r="J997" s="53">
        <f t="shared" si="44"/>
        <v>389.84</v>
      </c>
    </row>
    <row r="998" spans="1:10" x14ac:dyDescent="0.45">
      <c r="A998" s="41" t="s">
        <v>282</v>
      </c>
      <c r="B998" s="16" t="s">
        <v>230</v>
      </c>
      <c r="C998" s="15" t="s">
        <v>70</v>
      </c>
      <c r="D998" s="15" t="s">
        <v>24</v>
      </c>
      <c r="E998" s="16" t="s">
        <v>55</v>
      </c>
      <c r="F998" s="16" t="s">
        <v>9</v>
      </c>
      <c r="G998" s="16" t="s">
        <v>21</v>
      </c>
      <c r="H998" s="15" t="s">
        <v>218</v>
      </c>
      <c r="I998" s="16" t="s">
        <v>19</v>
      </c>
      <c r="J998" s="53">
        <f t="shared" si="44"/>
        <v>389.84</v>
      </c>
    </row>
    <row r="999" spans="1:10" x14ac:dyDescent="0.45">
      <c r="A999" s="41" t="s">
        <v>35</v>
      </c>
      <c r="B999" s="16" t="s">
        <v>230</v>
      </c>
      <c r="C999" s="15" t="s">
        <v>70</v>
      </c>
      <c r="D999" s="15" t="s">
        <v>24</v>
      </c>
      <c r="E999" s="16" t="s">
        <v>55</v>
      </c>
      <c r="F999" s="16" t="s">
        <v>9</v>
      </c>
      <c r="G999" s="16" t="s">
        <v>21</v>
      </c>
      <c r="H999" s="15" t="s">
        <v>218</v>
      </c>
      <c r="I999" s="16" t="s">
        <v>36</v>
      </c>
      <c r="J999" s="53">
        <v>389.84</v>
      </c>
    </row>
    <row r="1000" spans="1:10" ht="52.5" x14ac:dyDescent="0.45">
      <c r="A1000" s="104" t="s">
        <v>362</v>
      </c>
      <c r="B1000" s="13" t="s">
        <v>231</v>
      </c>
      <c r="C1000" s="12" t="s">
        <v>16</v>
      </c>
      <c r="D1000" s="12" t="s">
        <v>16</v>
      </c>
      <c r="E1000" s="13" t="s">
        <v>16</v>
      </c>
      <c r="F1000" s="12" t="s">
        <v>17</v>
      </c>
      <c r="G1000" s="13" t="s">
        <v>16</v>
      </c>
      <c r="H1000" s="12" t="s">
        <v>18</v>
      </c>
      <c r="I1000" s="13" t="s">
        <v>19</v>
      </c>
      <c r="J1000" s="52">
        <f>J1001+J1026+J1033+J1067+J1075</f>
        <v>26267.659999999996</v>
      </c>
    </row>
    <row r="1001" spans="1:10" x14ac:dyDescent="0.45">
      <c r="A1001" s="64" t="s">
        <v>20</v>
      </c>
      <c r="B1001" s="16" t="s">
        <v>231</v>
      </c>
      <c r="C1001" s="15" t="s">
        <v>21</v>
      </c>
      <c r="D1001" s="15" t="s">
        <v>16</v>
      </c>
      <c r="E1001" s="16" t="s">
        <v>16</v>
      </c>
      <c r="F1001" s="15" t="s">
        <v>17</v>
      </c>
      <c r="G1001" s="16" t="s">
        <v>16</v>
      </c>
      <c r="H1001" s="15" t="s">
        <v>18</v>
      </c>
      <c r="I1001" s="16" t="s">
        <v>19</v>
      </c>
      <c r="J1001" s="53">
        <f>J1002+J1011</f>
        <v>6000.8200000000006</v>
      </c>
    </row>
    <row r="1002" spans="1:10" ht="54.5" x14ac:dyDescent="0.45">
      <c r="A1002" s="41" t="s">
        <v>46</v>
      </c>
      <c r="B1002" s="16" t="s">
        <v>231</v>
      </c>
      <c r="C1002" s="14" t="s">
        <v>43</v>
      </c>
      <c r="D1002" s="16" t="s">
        <v>54</v>
      </c>
      <c r="E1002" s="19" t="s">
        <v>16</v>
      </c>
      <c r="F1002" s="16" t="s">
        <v>17</v>
      </c>
      <c r="G1002" s="16" t="s">
        <v>16</v>
      </c>
      <c r="H1002" s="15" t="s">
        <v>18</v>
      </c>
      <c r="I1002" s="16" t="s">
        <v>19</v>
      </c>
      <c r="J1002" s="53">
        <f>J1003</f>
        <v>5116.8900000000003</v>
      </c>
    </row>
    <row r="1003" spans="1:10" x14ac:dyDescent="0.45">
      <c r="A1003" s="41" t="s">
        <v>48</v>
      </c>
      <c r="B1003" s="16" t="s">
        <v>231</v>
      </c>
      <c r="C1003" s="14" t="s">
        <v>43</v>
      </c>
      <c r="D1003" s="16" t="s">
        <v>54</v>
      </c>
      <c r="E1003" s="16" t="s">
        <v>45</v>
      </c>
      <c r="F1003" s="16" t="s">
        <v>17</v>
      </c>
      <c r="G1003" s="16" t="s">
        <v>16</v>
      </c>
      <c r="H1003" s="15" t="s">
        <v>18</v>
      </c>
      <c r="I1003" s="16" t="s">
        <v>19</v>
      </c>
      <c r="J1003" s="53">
        <f>J1004</f>
        <v>5116.8900000000003</v>
      </c>
    </row>
    <row r="1004" spans="1:10" ht="36.5" x14ac:dyDescent="0.45">
      <c r="A1004" s="41" t="s">
        <v>49</v>
      </c>
      <c r="B1004" s="16" t="s">
        <v>231</v>
      </c>
      <c r="C1004" s="14" t="s">
        <v>43</v>
      </c>
      <c r="D1004" s="16" t="s">
        <v>54</v>
      </c>
      <c r="E1004" s="14">
        <v>51</v>
      </c>
      <c r="F1004" s="14">
        <v>2</v>
      </c>
      <c r="G1004" s="16" t="s">
        <v>16</v>
      </c>
      <c r="H1004" s="15" t="s">
        <v>18</v>
      </c>
      <c r="I1004" s="16" t="s">
        <v>19</v>
      </c>
      <c r="J1004" s="53">
        <f>J1005+J1009</f>
        <v>5116.8900000000003</v>
      </c>
    </row>
    <row r="1005" spans="1:10" x14ac:dyDescent="0.45">
      <c r="A1005" s="41" t="s">
        <v>33</v>
      </c>
      <c r="B1005" s="16" t="s">
        <v>231</v>
      </c>
      <c r="C1005" s="14" t="s">
        <v>43</v>
      </c>
      <c r="D1005" s="16" t="s">
        <v>54</v>
      </c>
      <c r="E1005" s="14">
        <v>51</v>
      </c>
      <c r="F1005" s="14">
        <v>2</v>
      </c>
      <c r="G1005" s="16" t="s">
        <v>16</v>
      </c>
      <c r="H1005" s="15" t="s">
        <v>28</v>
      </c>
      <c r="I1005" s="16" t="s">
        <v>19</v>
      </c>
      <c r="J1005" s="53">
        <f>J1006+J1007+J1008</f>
        <v>656.47</v>
      </c>
    </row>
    <row r="1006" spans="1:10" ht="54.5" x14ac:dyDescent="0.45">
      <c r="A1006" s="41" t="s">
        <v>34</v>
      </c>
      <c r="B1006" s="16" t="s">
        <v>231</v>
      </c>
      <c r="C1006" s="15" t="s">
        <v>21</v>
      </c>
      <c r="D1006" s="16" t="s">
        <v>54</v>
      </c>
      <c r="E1006" s="14">
        <v>51</v>
      </c>
      <c r="F1006" s="14">
        <v>2</v>
      </c>
      <c r="G1006" s="16" t="s">
        <v>16</v>
      </c>
      <c r="H1006" s="15" t="s">
        <v>28</v>
      </c>
      <c r="I1006" s="16" t="s">
        <v>29</v>
      </c>
      <c r="J1006" s="53">
        <v>105.26</v>
      </c>
    </row>
    <row r="1007" spans="1:10" x14ac:dyDescent="0.45">
      <c r="A1007" s="41" t="s">
        <v>35</v>
      </c>
      <c r="B1007" s="16" t="s">
        <v>231</v>
      </c>
      <c r="C1007" s="15" t="s">
        <v>21</v>
      </c>
      <c r="D1007" s="16" t="s">
        <v>54</v>
      </c>
      <c r="E1007" s="14">
        <v>51</v>
      </c>
      <c r="F1007" s="14">
        <v>2</v>
      </c>
      <c r="G1007" s="16" t="s">
        <v>16</v>
      </c>
      <c r="H1007" s="15" t="s">
        <v>28</v>
      </c>
      <c r="I1007" s="16" t="s">
        <v>36</v>
      </c>
      <c r="J1007" s="53">
        <v>535.21</v>
      </c>
    </row>
    <row r="1008" spans="1:10" x14ac:dyDescent="0.45">
      <c r="A1008" s="96" t="s">
        <v>37</v>
      </c>
      <c r="B1008" s="16" t="s">
        <v>231</v>
      </c>
      <c r="C1008" s="15" t="s">
        <v>21</v>
      </c>
      <c r="D1008" s="16" t="s">
        <v>54</v>
      </c>
      <c r="E1008" s="14">
        <v>51</v>
      </c>
      <c r="F1008" s="14">
        <v>2</v>
      </c>
      <c r="G1008" s="16" t="s">
        <v>16</v>
      </c>
      <c r="H1008" s="15" t="s">
        <v>28</v>
      </c>
      <c r="I1008" s="16" t="s">
        <v>38</v>
      </c>
      <c r="J1008" s="53">
        <v>16</v>
      </c>
    </row>
    <row r="1009" spans="1:10" ht="36.5" x14ac:dyDescent="0.45">
      <c r="A1009" s="41" t="s">
        <v>39</v>
      </c>
      <c r="B1009" s="16" t="s">
        <v>231</v>
      </c>
      <c r="C1009" s="14" t="s">
        <v>43</v>
      </c>
      <c r="D1009" s="16" t="s">
        <v>54</v>
      </c>
      <c r="E1009" s="14">
        <v>51</v>
      </c>
      <c r="F1009" s="14">
        <v>2</v>
      </c>
      <c r="G1009" s="16" t="s">
        <v>16</v>
      </c>
      <c r="H1009" s="15" t="s">
        <v>30</v>
      </c>
      <c r="I1009" s="16" t="s">
        <v>19</v>
      </c>
      <c r="J1009" s="53">
        <f>J1010</f>
        <v>4460.42</v>
      </c>
    </row>
    <row r="1010" spans="1:10" ht="54.5" x14ac:dyDescent="0.45">
      <c r="A1010" s="41" t="s">
        <v>34</v>
      </c>
      <c r="B1010" s="16" t="s">
        <v>231</v>
      </c>
      <c r="C1010" s="15" t="s">
        <v>21</v>
      </c>
      <c r="D1010" s="16" t="s">
        <v>54</v>
      </c>
      <c r="E1010" s="14">
        <v>51</v>
      </c>
      <c r="F1010" s="14">
        <v>2</v>
      </c>
      <c r="G1010" s="16" t="s">
        <v>16</v>
      </c>
      <c r="H1010" s="15" t="s">
        <v>30</v>
      </c>
      <c r="I1010" s="16" t="s">
        <v>29</v>
      </c>
      <c r="J1010" s="53">
        <v>4460.42</v>
      </c>
    </row>
    <row r="1011" spans="1:10" x14ac:dyDescent="0.45">
      <c r="A1011" s="42" t="s">
        <v>40</v>
      </c>
      <c r="B1011" s="16" t="s">
        <v>231</v>
      </c>
      <c r="C1011" s="11" t="s">
        <v>43</v>
      </c>
      <c r="D1011" s="13">
        <v>13</v>
      </c>
      <c r="E1011" s="13" t="s">
        <v>16</v>
      </c>
      <c r="F1011" s="13" t="s">
        <v>17</v>
      </c>
      <c r="G1011" s="13" t="s">
        <v>16</v>
      </c>
      <c r="H1011" s="12" t="s">
        <v>18</v>
      </c>
      <c r="I1011" s="13" t="s">
        <v>19</v>
      </c>
      <c r="J1011" s="53">
        <f>J1012+J1017+J1022</f>
        <v>883.93</v>
      </c>
    </row>
    <row r="1012" spans="1:10" x14ac:dyDescent="0.45">
      <c r="A1012" s="41" t="s">
        <v>48</v>
      </c>
      <c r="B1012" s="16" t="s">
        <v>231</v>
      </c>
      <c r="C1012" s="14" t="s">
        <v>43</v>
      </c>
      <c r="D1012" s="16">
        <v>13</v>
      </c>
      <c r="E1012" s="16" t="s">
        <v>45</v>
      </c>
      <c r="F1012" s="16" t="s">
        <v>17</v>
      </c>
      <c r="G1012" s="16" t="s">
        <v>16</v>
      </c>
      <c r="H1012" s="15" t="s">
        <v>18</v>
      </c>
      <c r="I1012" s="16" t="s">
        <v>19</v>
      </c>
      <c r="J1012" s="53">
        <f t="shared" ref="J1012:J1013" si="45">J1013</f>
        <v>783.93</v>
      </c>
    </row>
    <row r="1013" spans="1:10" ht="36.5" x14ac:dyDescent="0.45">
      <c r="A1013" s="41" t="s">
        <v>62</v>
      </c>
      <c r="B1013" s="16" t="s">
        <v>231</v>
      </c>
      <c r="C1013" s="14" t="s">
        <v>43</v>
      </c>
      <c r="D1013" s="16">
        <v>13</v>
      </c>
      <c r="E1013" s="16" t="s">
        <v>45</v>
      </c>
      <c r="F1013" s="16" t="s">
        <v>11</v>
      </c>
      <c r="G1013" s="16" t="s">
        <v>16</v>
      </c>
      <c r="H1013" s="15" t="s">
        <v>18</v>
      </c>
      <c r="I1013" s="16" t="s">
        <v>19</v>
      </c>
      <c r="J1013" s="53">
        <f t="shared" si="45"/>
        <v>783.93</v>
      </c>
    </row>
    <row r="1014" spans="1:10" x14ac:dyDescent="0.45">
      <c r="A1014" s="41" t="s">
        <v>65</v>
      </c>
      <c r="B1014" s="14">
        <v>675</v>
      </c>
      <c r="C1014" s="19" t="s">
        <v>21</v>
      </c>
      <c r="D1014" s="19">
        <v>13</v>
      </c>
      <c r="E1014" s="14">
        <v>51</v>
      </c>
      <c r="F1014" s="14">
        <v>5</v>
      </c>
      <c r="G1014" s="16" t="s">
        <v>16</v>
      </c>
      <c r="H1014" s="15" t="s">
        <v>66</v>
      </c>
      <c r="I1014" s="16" t="s">
        <v>19</v>
      </c>
      <c r="J1014" s="53">
        <f>J1015+J1016</f>
        <v>783.93</v>
      </c>
    </row>
    <row r="1015" spans="1:10" x14ac:dyDescent="0.45">
      <c r="A1015" s="41" t="s">
        <v>35</v>
      </c>
      <c r="B1015" s="14">
        <v>675</v>
      </c>
      <c r="C1015" s="15" t="s">
        <v>21</v>
      </c>
      <c r="D1015" s="19">
        <v>13</v>
      </c>
      <c r="E1015" s="14">
        <v>51</v>
      </c>
      <c r="F1015" s="14">
        <v>5</v>
      </c>
      <c r="G1015" s="16" t="s">
        <v>16</v>
      </c>
      <c r="H1015" s="15" t="s">
        <v>66</v>
      </c>
      <c r="I1015" s="16" t="s">
        <v>36</v>
      </c>
      <c r="J1015" s="53">
        <v>65</v>
      </c>
    </row>
    <row r="1016" spans="1:10" x14ac:dyDescent="0.45">
      <c r="A1016" s="96" t="s">
        <v>37</v>
      </c>
      <c r="B1016" s="14">
        <v>675</v>
      </c>
      <c r="C1016" s="15" t="s">
        <v>21</v>
      </c>
      <c r="D1016" s="19">
        <v>13</v>
      </c>
      <c r="E1016" s="14">
        <v>51</v>
      </c>
      <c r="F1016" s="14">
        <v>5</v>
      </c>
      <c r="G1016" s="16" t="s">
        <v>16</v>
      </c>
      <c r="H1016" s="15" t="s">
        <v>66</v>
      </c>
      <c r="I1016" s="16" t="s">
        <v>38</v>
      </c>
      <c r="J1016" s="53">
        <v>718.93</v>
      </c>
    </row>
    <row r="1017" spans="1:10" ht="53.5" x14ac:dyDescent="0.45">
      <c r="A1017" s="66" t="s">
        <v>324</v>
      </c>
      <c r="B1017" s="16" t="s">
        <v>231</v>
      </c>
      <c r="C1017" s="19" t="s">
        <v>21</v>
      </c>
      <c r="D1017" s="19">
        <v>13</v>
      </c>
      <c r="E1017" s="16" t="s">
        <v>256</v>
      </c>
      <c r="F1017" s="15" t="s">
        <v>17</v>
      </c>
      <c r="G1017" s="16" t="s">
        <v>16</v>
      </c>
      <c r="H1017" s="15" t="s">
        <v>18</v>
      </c>
      <c r="I1017" s="16" t="s">
        <v>19</v>
      </c>
      <c r="J1017" s="53">
        <f>J1020</f>
        <v>0</v>
      </c>
    </row>
    <row r="1018" spans="1:10" ht="54.5" x14ac:dyDescent="0.45">
      <c r="A1018" s="64" t="s">
        <v>490</v>
      </c>
      <c r="B1018" s="16" t="s">
        <v>231</v>
      </c>
      <c r="C1018" s="15" t="s">
        <v>21</v>
      </c>
      <c r="D1018" s="19">
        <v>13</v>
      </c>
      <c r="E1018" s="16" t="s">
        <v>256</v>
      </c>
      <c r="F1018" s="16" t="s">
        <v>26</v>
      </c>
      <c r="G1018" s="16" t="s">
        <v>16</v>
      </c>
      <c r="H1018" s="15" t="s">
        <v>18</v>
      </c>
      <c r="I1018" s="16" t="s">
        <v>19</v>
      </c>
      <c r="J1018" s="53">
        <f>J1019</f>
        <v>0</v>
      </c>
    </row>
    <row r="1019" spans="1:10" ht="36.5" x14ac:dyDescent="0.45">
      <c r="A1019" s="64" t="s">
        <v>504</v>
      </c>
      <c r="B1019" s="16" t="s">
        <v>231</v>
      </c>
      <c r="C1019" s="15" t="s">
        <v>21</v>
      </c>
      <c r="D1019" s="19">
        <v>13</v>
      </c>
      <c r="E1019" s="16" t="s">
        <v>256</v>
      </c>
      <c r="F1019" s="16" t="s">
        <v>26</v>
      </c>
      <c r="G1019" s="16" t="s">
        <v>70</v>
      </c>
      <c r="H1019" s="15" t="s">
        <v>18</v>
      </c>
      <c r="I1019" s="16" t="s">
        <v>19</v>
      </c>
      <c r="J1019" s="53">
        <f>J1020</f>
        <v>0</v>
      </c>
    </row>
    <row r="1020" spans="1:10" ht="36.5" x14ac:dyDescent="0.45">
      <c r="A1020" s="64" t="s">
        <v>505</v>
      </c>
      <c r="B1020" s="16" t="s">
        <v>231</v>
      </c>
      <c r="C1020" s="15" t="s">
        <v>21</v>
      </c>
      <c r="D1020" s="19">
        <v>13</v>
      </c>
      <c r="E1020" s="16" t="s">
        <v>256</v>
      </c>
      <c r="F1020" s="16" t="s">
        <v>26</v>
      </c>
      <c r="G1020" s="16" t="s">
        <v>70</v>
      </c>
      <c r="H1020" s="15" t="s">
        <v>503</v>
      </c>
      <c r="I1020" s="16" t="s">
        <v>19</v>
      </c>
      <c r="J1020" s="53">
        <f>J1021</f>
        <v>0</v>
      </c>
    </row>
    <row r="1021" spans="1:10" x14ac:dyDescent="0.45">
      <c r="A1021" s="41" t="s">
        <v>35</v>
      </c>
      <c r="B1021" s="16" t="s">
        <v>231</v>
      </c>
      <c r="C1021" s="15" t="s">
        <v>21</v>
      </c>
      <c r="D1021" s="19">
        <v>13</v>
      </c>
      <c r="E1021" s="16" t="s">
        <v>256</v>
      </c>
      <c r="F1021" s="16" t="s">
        <v>26</v>
      </c>
      <c r="G1021" s="16" t="s">
        <v>70</v>
      </c>
      <c r="H1021" s="15" t="s">
        <v>503</v>
      </c>
      <c r="I1021" s="16" t="s">
        <v>36</v>
      </c>
      <c r="J1021" s="53">
        <v>0</v>
      </c>
    </row>
    <row r="1022" spans="1:10" ht="54.5" x14ac:dyDescent="0.45">
      <c r="A1022" s="41" t="s">
        <v>933</v>
      </c>
      <c r="B1022" s="16" t="s">
        <v>231</v>
      </c>
      <c r="C1022" s="15" t="s">
        <v>21</v>
      </c>
      <c r="D1022" s="19">
        <v>13</v>
      </c>
      <c r="E1022" s="16" t="s">
        <v>88</v>
      </c>
      <c r="F1022" s="15" t="s">
        <v>17</v>
      </c>
      <c r="G1022" s="16" t="s">
        <v>16</v>
      </c>
      <c r="H1022" s="15" t="s">
        <v>18</v>
      </c>
      <c r="I1022" s="16" t="s">
        <v>19</v>
      </c>
      <c r="J1022" s="53">
        <f>J1023</f>
        <v>100</v>
      </c>
    </row>
    <row r="1023" spans="1:10" ht="54.5" x14ac:dyDescent="0.45">
      <c r="A1023" s="41" t="s">
        <v>932</v>
      </c>
      <c r="B1023" s="16" t="s">
        <v>231</v>
      </c>
      <c r="C1023" s="15" t="s">
        <v>21</v>
      </c>
      <c r="D1023" s="19">
        <v>13</v>
      </c>
      <c r="E1023" s="16" t="s">
        <v>88</v>
      </c>
      <c r="F1023" s="15" t="s">
        <v>17</v>
      </c>
      <c r="G1023" s="16" t="s">
        <v>21</v>
      </c>
      <c r="H1023" s="15" t="s">
        <v>18</v>
      </c>
      <c r="I1023" s="16" t="s">
        <v>19</v>
      </c>
      <c r="J1023" s="53">
        <f>J1024</f>
        <v>100</v>
      </c>
    </row>
    <row r="1024" spans="1:10" ht="36.5" x14ac:dyDescent="0.45">
      <c r="A1024" s="41" t="s">
        <v>505</v>
      </c>
      <c r="B1024" s="16" t="s">
        <v>231</v>
      </c>
      <c r="C1024" s="15" t="s">
        <v>21</v>
      </c>
      <c r="D1024" s="19">
        <v>13</v>
      </c>
      <c r="E1024" s="16" t="s">
        <v>88</v>
      </c>
      <c r="F1024" s="15" t="s">
        <v>17</v>
      </c>
      <c r="G1024" s="16" t="s">
        <v>21</v>
      </c>
      <c r="H1024" s="15" t="s">
        <v>503</v>
      </c>
      <c r="I1024" s="16" t="s">
        <v>19</v>
      </c>
      <c r="J1024" s="53">
        <f>J1025</f>
        <v>100</v>
      </c>
    </row>
    <row r="1025" spans="1:10" x14ac:dyDescent="0.45">
      <c r="A1025" s="41" t="s">
        <v>35</v>
      </c>
      <c r="B1025" s="16" t="s">
        <v>231</v>
      </c>
      <c r="C1025" s="15" t="s">
        <v>21</v>
      </c>
      <c r="D1025" s="19">
        <v>13</v>
      </c>
      <c r="E1025" s="16" t="s">
        <v>88</v>
      </c>
      <c r="F1025" s="15" t="s">
        <v>17</v>
      </c>
      <c r="G1025" s="16" t="s">
        <v>21</v>
      </c>
      <c r="H1025" s="15" t="s">
        <v>503</v>
      </c>
      <c r="I1025" s="16" t="s">
        <v>36</v>
      </c>
      <c r="J1025" s="53">
        <v>100</v>
      </c>
    </row>
    <row r="1026" spans="1:10" x14ac:dyDescent="0.45">
      <c r="A1026" s="60" t="s">
        <v>77</v>
      </c>
      <c r="B1026" s="16" t="s">
        <v>231</v>
      </c>
      <c r="C1026" s="12" t="s">
        <v>54</v>
      </c>
      <c r="D1026" s="12" t="s">
        <v>16</v>
      </c>
      <c r="E1026" s="18" t="s">
        <v>16</v>
      </c>
      <c r="F1026" s="13" t="s">
        <v>17</v>
      </c>
      <c r="G1026" s="13" t="s">
        <v>16</v>
      </c>
      <c r="H1026" s="12" t="s">
        <v>18</v>
      </c>
      <c r="I1026" s="13" t="s">
        <v>19</v>
      </c>
      <c r="J1026" s="53">
        <f t="shared" ref="J1026:J1028" si="46">J1027</f>
        <v>1914.35</v>
      </c>
    </row>
    <row r="1027" spans="1:10" x14ac:dyDescent="0.45">
      <c r="A1027" s="41" t="s">
        <v>78</v>
      </c>
      <c r="B1027" s="16" t="s">
        <v>231</v>
      </c>
      <c r="C1027" s="14" t="s">
        <v>47</v>
      </c>
      <c r="D1027" s="16" t="s">
        <v>100</v>
      </c>
      <c r="E1027" s="19" t="s">
        <v>16</v>
      </c>
      <c r="F1027" s="16" t="s">
        <v>17</v>
      </c>
      <c r="G1027" s="16" t="s">
        <v>16</v>
      </c>
      <c r="H1027" s="15" t="s">
        <v>18</v>
      </c>
      <c r="I1027" s="16" t="s">
        <v>19</v>
      </c>
      <c r="J1027" s="53">
        <f t="shared" si="46"/>
        <v>1914.35</v>
      </c>
    </row>
    <row r="1028" spans="1:10" ht="54" x14ac:dyDescent="0.45">
      <c r="A1028" s="58" t="s">
        <v>297</v>
      </c>
      <c r="B1028" s="16" t="s">
        <v>231</v>
      </c>
      <c r="C1028" s="14" t="s">
        <v>47</v>
      </c>
      <c r="D1028" s="16" t="s">
        <v>100</v>
      </c>
      <c r="E1028" s="19" t="s">
        <v>54</v>
      </c>
      <c r="F1028" s="16" t="s">
        <v>17</v>
      </c>
      <c r="G1028" s="16" t="s">
        <v>16</v>
      </c>
      <c r="H1028" s="15" t="s">
        <v>18</v>
      </c>
      <c r="I1028" s="16" t="s">
        <v>19</v>
      </c>
      <c r="J1028" s="53">
        <f t="shared" si="46"/>
        <v>1914.35</v>
      </c>
    </row>
    <row r="1029" spans="1:10" ht="36" x14ac:dyDescent="0.45">
      <c r="A1029" s="58" t="s">
        <v>266</v>
      </c>
      <c r="B1029" s="16" t="s">
        <v>231</v>
      </c>
      <c r="C1029" s="14" t="s">
        <v>47</v>
      </c>
      <c r="D1029" s="16" t="s">
        <v>100</v>
      </c>
      <c r="E1029" s="19" t="s">
        <v>54</v>
      </c>
      <c r="F1029" s="16" t="s">
        <v>9</v>
      </c>
      <c r="G1029" s="16" t="s">
        <v>16</v>
      </c>
      <c r="H1029" s="15" t="s">
        <v>18</v>
      </c>
      <c r="I1029" s="16" t="s">
        <v>19</v>
      </c>
      <c r="J1029" s="53">
        <f>J1030</f>
        <v>1914.35</v>
      </c>
    </row>
    <row r="1030" spans="1:10" ht="36" x14ac:dyDescent="0.45">
      <c r="A1030" s="58" t="s">
        <v>318</v>
      </c>
      <c r="B1030" s="16" t="s">
        <v>231</v>
      </c>
      <c r="C1030" s="14" t="s">
        <v>47</v>
      </c>
      <c r="D1030" s="16" t="s">
        <v>100</v>
      </c>
      <c r="E1030" s="19" t="s">
        <v>54</v>
      </c>
      <c r="F1030" s="16" t="s">
        <v>9</v>
      </c>
      <c r="G1030" s="16" t="s">
        <v>21</v>
      </c>
      <c r="H1030" s="15" t="s">
        <v>18</v>
      </c>
      <c r="I1030" s="16" t="s">
        <v>19</v>
      </c>
      <c r="J1030" s="53">
        <f>J1031</f>
        <v>1914.35</v>
      </c>
    </row>
    <row r="1031" spans="1:10" x14ac:dyDescent="0.45">
      <c r="A1031" s="41" t="s">
        <v>298</v>
      </c>
      <c r="B1031" s="16" t="s">
        <v>231</v>
      </c>
      <c r="C1031" s="14" t="s">
        <v>47</v>
      </c>
      <c r="D1031" s="16" t="s">
        <v>100</v>
      </c>
      <c r="E1031" s="19" t="s">
        <v>54</v>
      </c>
      <c r="F1031" s="16" t="s">
        <v>9</v>
      </c>
      <c r="G1031" s="16" t="s">
        <v>21</v>
      </c>
      <c r="H1031" s="15" t="s">
        <v>239</v>
      </c>
      <c r="I1031" s="16" t="s">
        <v>19</v>
      </c>
      <c r="J1031" s="53">
        <f>J1032</f>
        <v>1914.35</v>
      </c>
    </row>
    <row r="1032" spans="1:10" x14ac:dyDescent="0.45">
      <c r="A1032" s="41" t="s">
        <v>35</v>
      </c>
      <c r="B1032" s="16" t="s">
        <v>231</v>
      </c>
      <c r="C1032" s="15" t="s">
        <v>54</v>
      </c>
      <c r="D1032" s="16" t="s">
        <v>100</v>
      </c>
      <c r="E1032" s="19" t="s">
        <v>54</v>
      </c>
      <c r="F1032" s="16" t="s">
        <v>9</v>
      </c>
      <c r="G1032" s="16" t="s">
        <v>21</v>
      </c>
      <c r="H1032" s="15" t="s">
        <v>239</v>
      </c>
      <c r="I1032" s="16" t="s">
        <v>36</v>
      </c>
      <c r="J1032" s="53">
        <v>1914.35</v>
      </c>
    </row>
    <row r="1033" spans="1:10" x14ac:dyDescent="0.45">
      <c r="A1033" s="42" t="s">
        <v>89</v>
      </c>
      <c r="B1033" s="16" t="s">
        <v>231</v>
      </c>
      <c r="C1033" s="12" t="s">
        <v>70</v>
      </c>
      <c r="D1033" s="12" t="s">
        <v>16</v>
      </c>
      <c r="E1033" s="13" t="s">
        <v>16</v>
      </c>
      <c r="F1033" s="13" t="s">
        <v>17</v>
      </c>
      <c r="G1033" s="13" t="s">
        <v>16</v>
      </c>
      <c r="H1033" s="12" t="s">
        <v>18</v>
      </c>
      <c r="I1033" s="13" t="s">
        <v>19</v>
      </c>
      <c r="J1033" s="53">
        <f>J1034+J1041</f>
        <v>10594.099999999999</v>
      </c>
    </row>
    <row r="1034" spans="1:10" x14ac:dyDescent="0.45">
      <c r="A1034" s="41" t="s">
        <v>216</v>
      </c>
      <c r="B1034" s="16" t="s">
        <v>231</v>
      </c>
      <c r="C1034" s="15" t="s">
        <v>70</v>
      </c>
      <c r="D1034" s="15" t="s">
        <v>44</v>
      </c>
      <c r="E1034" s="16" t="s">
        <v>16</v>
      </c>
      <c r="F1034" s="16" t="s">
        <v>17</v>
      </c>
      <c r="G1034" s="16" t="s">
        <v>16</v>
      </c>
      <c r="H1034" s="15" t="s">
        <v>18</v>
      </c>
      <c r="I1034" s="16" t="s">
        <v>19</v>
      </c>
      <c r="J1034" s="53">
        <f t="shared" ref="J1034:J1037" si="47">J1035</f>
        <v>404</v>
      </c>
    </row>
    <row r="1035" spans="1:10" ht="54.5" x14ac:dyDescent="0.45">
      <c r="A1035" s="41" t="s">
        <v>278</v>
      </c>
      <c r="B1035" s="16" t="s">
        <v>231</v>
      </c>
      <c r="C1035" s="15" t="s">
        <v>70</v>
      </c>
      <c r="D1035" s="15" t="s">
        <v>44</v>
      </c>
      <c r="E1035" s="16" t="s">
        <v>55</v>
      </c>
      <c r="F1035" s="16" t="s">
        <v>17</v>
      </c>
      <c r="G1035" s="16" t="s">
        <v>16</v>
      </c>
      <c r="H1035" s="15" t="s">
        <v>18</v>
      </c>
      <c r="I1035" s="16" t="s">
        <v>19</v>
      </c>
      <c r="J1035" s="53">
        <f t="shared" si="47"/>
        <v>404</v>
      </c>
    </row>
    <row r="1036" spans="1:10" ht="36.5" x14ac:dyDescent="0.45">
      <c r="A1036" s="41" t="s">
        <v>275</v>
      </c>
      <c r="B1036" s="16" t="s">
        <v>231</v>
      </c>
      <c r="C1036" s="15" t="s">
        <v>70</v>
      </c>
      <c r="D1036" s="15" t="s">
        <v>44</v>
      </c>
      <c r="E1036" s="16" t="s">
        <v>55</v>
      </c>
      <c r="F1036" s="16" t="s">
        <v>26</v>
      </c>
      <c r="G1036" s="16" t="s">
        <v>16</v>
      </c>
      <c r="H1036" s="15" t="s">
        <v>18</v>
      </c>
      <c r="I1036" s="16" t="s">
        <v>19</v>
      </c>
      <c r="J1036" s="53">
        <f t="shared" si="47"/>
        <v>404</v>
      </c>
    </row>
    <row r="1037" spans="1:10" x14ac:dyDescent="0.45">
      <c r="A1037" s="41" t="s">
        <v>285</v>
      </c>
      <c r="B1037" s="16" t="s">
        <v>231</v>
      </c>
      <c r="C1037" s="15" t="s">
        <v>70</v>
      </c>
      <c r="D1037" s="15" t="s">
        <v>44</v>
      </c>
      <c r="E1037" s="16" t="s">
        <v>55</v>
      </c>
      <c r="F1037" s="16" t="s">
        <v>26</v>
      </c>
      <c r="G1037" s="16" t="s">
        <v>21</v>
      </c>
      <c r="H1037" s="15" t="s">
        <v>18</v>
      </c>
      <c r="I1037" s="16" t="s">
        <v>19</v>
      </c>
      <c r="J1037" s="53">
        <f t="shared" si="47"/>
        <v>404</v>
      </c>
    </row>
    <row r="1038" spans="1:10" x14ac:dyDescent="0.45">
      <c r="A1038" s="41" t="s">
        <v>347</v>
      </c>
      <c r="B1038" s="16" t="s">
        <v>231</v>
      </c>
      <c r="C1038" s="15" t="s">
        <v>70</v>
      </c>
      <c r="D1038" s="15" t="s">
        <v>44</v>
      </c>
      <c r="E1038" s="16" t="s">
        <v>55</v>
      </c>
      <c r="F1038" s="16" t="s">
        <v>26</v>
      </c>
      <c r="G1038" s="16" t="s">
        <v>21</v>
      </c>
      <c r="H1038" s="15" t="s">
        <v>277</v>
      </c>
      <c r="I1038" s="16" t="s">
        <v>19</v>
      </c>
      <c r="J1038" s="53">
        <f>J1039+J1040</f>
        <v>404</v>
      </c>
    </row>
    <row r="1039" spans="1:10" x14ac:dyDescent="0.45">
      <c r="A1039" s="41" t="s">
        <v>35</v>
      </c>
      <c r="B1039" s="16" t="s">
        <v>231</v>
      </c>
      <c r="C1039" s="15" t="s">
        <v>70</v>
      </c>
      <c r="D1039" s="15" t="s">
        <v>44</v>
      </c>
      <c r="E1039" s="16" t="s">
        <v>55</v>
      </c>
      <c r="F1039" s="16" t="s">
        <v>26</v>
      </c>
      <c r="G1039" s="16" t="s">
        <v>21</v>
      </c>
      <c r="H1039" s="15" t="s">
        <v>277</v>
      </c>
      <c r="I1039" s="16" t="s">
        <v>36</v>
      </c>
      <c r="J1039" s="53">
        <v>120</v>
      </c>
    </row>
    <row r="1040" spans="1:10" x14ac:dyDescent="0.45">
      <c r="A1040" s="64" t="s">
        <v>37</v>
      </c>
      <c r="B1040" s="16" t="s">
        <v>231</v>
      </c>
      <c r="C1040" s="15" t="s">
        <v>70</v>
      </c>
      <c r="D1040" s="15" t="s">
        <v>44</v>
      </c>
      <c r="E1040" s="16" t="s">
        <v>55</v>
      </c>
      <c r="F1040" s="16" t="s">
        <v>26</v>
      </c>
      <c r="G1040" s="16" t="s">
        <v>21</v>
      </c>
      <c r="H1040" s="15" t="s">
        <v>277</v>
      </c>
      <c r="I1040" s="16" t="s">
        <v>38</v>
      </c>
      <c r="J1040" s="53">
        <v>284</v>
      </c>
    </row>
    <row r="1041" spans="1:10" x14ac:dyDescent="0.45">
      <c r="A1041" s="42" t="s">
        <v>232</v>
      </c>
      <c r="B1041" s="16" t="s">
        <v>231</v>
      </c>
      <c r="C1041" s="12" t="s">
        <v>70</v>
      </c>
      <c r="D1041" s="12" t="s">
        <v>24</v>
      </c>
      <c r="E1041" s="13" t="s">
        <v>16</v>
      </c>
      <c r="F1041" s="12" t="s">
        <v>17</v>
      </c>
      <c r="G1041" s="13" t="s">
        <v>16</v>
      </c>
      <c r="H1041" s="12" t="s">
        <v>18</v>
      </c>
      <c r="I1041" s="13" t="s">
        <v>19</v>
      </c>
      <c r="J1041" s="52">
        <f>J1042</f>
        <v>10190.099999999999</v>
      </c>
    </row>
    <row r="1042" spans="1:10" ht="54.5" x14ac:dyDescent="0.45">
      <c r="A1042" s="41" t="s">
        <v>278</v>
      </c>
      <c r="B1042" s="16" t="s">
        <v>231</v>
      </c>
      <c r="C1042" s="15" t="s">
        <v>70</v>
      </c>
      <c r="D1042" s="15" t="s">
        <v>24</v>
      </c>
      <c r="E1042" s="16" t="s">
        <v>55</v>
      </c>
      <c r="F1042" s="16" t="s">
        <v>17</v>
      </c>
      <c r="G1042" s="16" t="s">
        <v>16</v>
      </c>
      <c r="H1042" s="15" t="s">
        <v>18</v>
      </c>
      <c r="I1042" s="16" t="s">
        <v>19</v>
      </c>
      <c r="J1042" s="53">
        <f>J1043+J1063</f>
        <v>10190.099999999999</v>
      </c>
    </row>
    <row r="1043" spans="1:10" ht="36.5" x14ac:dyDescent="0.45">
      <c r="A1043" s="41" t="s">
        <v>288</v>
      </c>
      <c r="B1043" s="16" t="s">
        <v>231</v>
      </c>
      <c r="C1043" s="15" t="s">
        <v>70</v>
      </c>
      <c r="D1043" s="15" t="s">
        <v>24</v>
      </c>
      <c r="E1043" s="16" t="s">
        <v>55</v>
      </c>
      <c r="F1043" s="16" t="s">
        <v>85</v>
      </c>
      <c r="G1043" s="16" t="s">
        <v>16</v>
      </c>
      <c r="H1043" s="15" t="s">
        <v>18</v>
      </c>
      <c r="I1043" s="16" t="s">
        <v>19</v>
      </c>
      <c r="J1043" s="53">
        <f>J1060+J1047+J1044</f>
        <v>9057.1899999999987</v>
      </c>
    </row>
    <row r="1044" spans="1:10" x14ac:dyDescent="0.45">
      <c r="A1044" s="41" t="s">
        <v>246</v>
      </c>
      <c r="B1044" s="16" t="s">
        <v>231</v>
      </c>
      <c r="C1044" s="15" t="s">
        <v>70</v>
      </c>
      <c r="D1044" s="15" t="s">
        <v>24</v>
      </c>
      <c r="E1044" s="16" t="s">
        <v>55</v>
      </c>
      <c r="F1044" s="16" t="s">
        <v>85</v>
      </c>
      <c r="G1044" s="16" t="s">
        <v>54</v>
      </c>
      <c r="H1044" s="15" t="s">
        <v>18</v>
      </c>
      <c r="I1044" s="16" t="s">
        <v>19</v>
      </c>
      <c r="J1044" s="53">
        <f t="shared" ref="J1044:J1045" si="48">J1045</f>
        <v>1100</v>
      </c>
    </row>
    <row r="1045" spans="1:10" x14ac:dyDescent="0.45">
      <c r="A1045" s="41" t="s">
        <v>221</v>
      </c>
      <c r="B1045" s="16" t="s">
        <v>231</v>
      </c>
      <c r="C1045" s="15" t="s">
        <v>70</v>
      </c>
      <c r="D1045" s="15" t="s">
        <v>24</v>
      </c>
      <c r="E1045" s="16" t="s">
        <v>55</v>
      </c>
      <c r="F1045" s="16" t="s">
        <v>85</v>
      </c>
      <c r="G1045" s="16" t="s">
        <v>54</v>
      </c>
      <c r="H1045" s="15" t="s">
        <v>222</v>
      </c>
      <c r="I1045" s="16" t="s">
        <v>19</v>
      </c>
      <c r="J1045" s="53">
        <f t="shared" si="48"/>
        <v>1100</v>
      </c>
    </row>
    <row r="1046" spans="1:10" x14ac:dyDescent="0.45">
      <c r="A1046" s="41" t="s">
        <v>35</v>
      </c>
      <c r="B1046" s="16" t="s">
        <v>231</v>
      </c>
      <c r="C1046" s="15" t="s">
        <v>70</v>
      </c>
      <c r="D1046" s="15" t="s">
        <v>24</v>
      </c>
      <c r="E1046" s="16" t="s">
        <v>55</v>
      </c>
      <c r="F1046" s="16" t="s">
        <v>85</v>
      </c>
      <c r="G1046" s="16" t="s">
        <v>54</v>
      </c>
      <c r="H1046" s="15" t="s">
        <v>222</v>
      </c>
      <c r="I1046" s="16" t="s">
        <v>36</v>
      </c>
      <c r="J1046" s="53">
        <v>1100</v>
      </c>
    </row>
    <row r="1047" spans="1:10" x14ac:dyDescent="0.45">
      <c r="A1047" s="41" t="s">
        <v>430</v>
      </c>
      <c r="B1047" s="16" t="s">
        <v>231</v>
      </c>
      <c r="C1047" s="15" t="s">
        <v>70</v>
      </c>
      <c r="D1047" s="15" t="s">
        <v>24</v>
      </c>
      <c r="E1047" s="16" t="s">
        <v>55</v>
      </c>
      <c r="F1047" s="16" t="s">
        <v>85</v>
      </c>
      <c r="G1047" s="16" t="s">
        <v>70</v>
      </c>
      <c r="H1047" s="15" t="s">
        <v>18</v>
      </c>
      <c r="I1047" s="16" t="s">
        <v>19</v>
      </c>
      <c r="J1047" s="53">
        <f>J1048+J1050+J1052+J1054+J1056+J1058</f>
        <v>7432.04</v>
      </c>
    </row>
    <row r="1048" spans="1:10" ht="54.5" x14ac:dyDescent="0.45">
      <c r="A1048" s="76" t="s">
        <v>539</v>
      </c>
      <c r="B1048" s="16" t="s">
        <v>231</v>
      </c>
      <c r="C1048" s="15" t="s">
        <v>70</v>
      </c>
      <c r="D1048" s="15" t="s">
        <v>24</v>
      </c>
      <c r="E1048" s="16" t="s">
        <v>55</v>
      </c>
      <c r="F1048" s="16" t="s">
        <v>85</v>
      </c>
      <c r="G1048" s="16" t="s">
        <v>70</v>
      </c>
      <c r="H1048" s="15" t="s">
        <v>478</v>
      </c>
      <c r="I1048" s="16" t="s">
        <v>19</v>
      </c>
      <c r="J1048" s="53">
        <f>J1049</f>
        <v>2328.25</v>
      </c>
    </row>
    <row r="1049" spans="1:10" x14ac:dyDescent="0.45">
      <c r="A1049" s="41" t="s">
        <v>35</v>
      </c>
      <c r="B1049" s="16" t="s">
        <v>231</v>
      </c>
      <c r="C1049" s="15" t="s">
        <v>70</v>
      </c>
      <c r="D1049" s="15" t="s">
        <v>24</v>
      </c>
      <c r="E1049" s="16" t="s">
        <v>55</v>
      </c>
      <c r="F1049" s="16" t="s">
        <v>85</v>
      </c>
      <c r="G1049" s="16" t="s">
        <v>70</v>
      </c>
      <c r="H1049" s="15" t="s">
        <v>478</v>
      </c>
      <c r="I1049" s="16" t="s">
        <v>36</v>
      </c>
      <c r="J1049" s="53">
        <v>2328.25</v>
      </c>
    </row>
    <row r="1050" spans="1:10" ht="72.5" x14ac:dyDescent="0.45">
      <c r="A1050" s="76" t="s">
        <v>540</v>
      </c>
      <c r="B1050" s="16" t="s">
        <v>231</v>
      </c>
      <c r="C1050" s="15" t="s">
        <v>70</v>
      </c>
      <c r="D1050" s="15" t="s">
        <v>24</v>
      </c>
      <c r="E1050" s="16" t="s">
        <v>55</v>
      </c>
      <c r="F1050" s="16" t="s">
        <v>85</v>
      </c>
      <c r="G1050" s="16" t="s">
        <v>70</v>
      </c>
      <c r="H1050" s="15" t="s">
        <v>479</v>
      </c>
      <c r="I1050" s="16" t="s">
        <v>19</v>
      </c>
      <c r="J1050" s="53">
        <f>J1051</f>
        <v>433.18</v>
      </c>
    </row>
    <row r="1051" spans="1:10" x14ac:dyDescent="0.45">
      <c r="A1051" s="41" t="s">
        <v>35</v>
      </c>
      <c r="B1051" s="16" t="s">
        <v>231</v>
      </c>
      <c r="C1051" s="15" t="s">
        <v>70</v>
      </c>
      <c r="D1051" s="15" t="s">
        <v>24</v>
      </c>
      <c r="E1051" s="16" t="s">
        <v>55</v>
      </c>
      <c r="F1051" s="16" t="s">
        <v>85</v>
      </c>
      <c r="G1051" s="16" t="s">
        <v>70</v>
      </c>
      <c r="H1051" s="15" t="s">
        <v>479</v>
      </c>
      <c r="I1051" s="16" t="s">
        <v>36</v>
      </c>
      <c r="J1051" s="53">
        <v>433.18</v>
      </c>
    </row>
    <row r="1052" spans="1:10" ht="54.5" x14ac:dyDescent="0.45">
      <c r="A1052" s="76" t="s">
        <v>433</v>
      </c>
      <c r="B1052" s="16" t="s">
        <v>231</v>
      </c>
      <c r="C1052" s="15" t="s">
        <v>70</v>
      </c>
      <c r="D1052" s="15" t="s">
        <v>24</v>
      </c>
      <c r="E1052" s="16" t="s">
        <v>55</v>
      </c>
      <c r="F1052" s="16" t="s">
        <v>85</v>
      </c>
      <c r="G1052" s="16" t="s">
        <v>70</v>
      </c>
      <c r="H1052" s="15" t="s">
        <v>481</v>
      </c>
      <c r="I1052" s="16" t="s">
        <v>19</v>
      </c>
      <c r="J1052" s="53">
        <f>J1053</f>
        <v>2180.29</v>
      </c>
    </row>
    <row r="1053" spans="1:10" x14ac:dyDescent="0.45">
      <c r="A1053" s="41" t="s">
        <v>35</v>
      </c>
      <c r="B1053" s="16" t="s">
        <v>231</v>
      </c>
      <c r="C1053" s="15" t="s">
        <v>70</v>
      </c>
      <c r="D1053" s="15" t="s">
        <v>24</v>
      </c>
      <c r="E1053" s="16" t="s">
        <v>55</v>
      </c>
      <c r="F1053" s="16" t="s">
        <v>85</v>
      </c>
      <c r="G1053" s="16" t="s">
        <v>70</v>
      </c>
      <c r="H1053" s="15" t="s">
        <v>481</v>
      </c>
      <c r="I1053" s="16" t="s">
        <v>36</v>
      </c>
      <c r="J1053" s="53">
        <v>2180.29</v>
      </c>
    </row>
    <row r="1054" spans="1:10" ht="72.5" x14ac:dyDescent="0.45">
      <c r="A1054" s="76" t="s">
        <v>434</v>
      </c>
      <c r="B1054" s="16" t="s">
        <v>231</v>
      </c>
      <c r="C1054" s="15" t="s">
        <v>70</v>
      </c>
      <c r="D1054" s="15" t="s">
        <v>24</v>
      </c>
      <c r="E1054" s="16" t="s">
        <v>55</v>
      </c>
      <c r="F1054" s="16" t="s">
        <v>85</v>
      </c>
      <c r="G1054" s="16" t="s">
        <v>70</v>
      </c>
      <c r="H1054" s="15" t="s">
        <v>480</v>
      </c>
      <c r="I1054" s="16" t="s">
        <v>19</v>
      </c>
      <c r="J1054" s="53">
        <f>J1055</f>
        <v>199.55</v>
      </c>
    </row>
    <row r="1055" spans="1:10" x14ac:dyDescent="0.45">
      <c r="A1055" s="41" t="s">
        <v>35</v>
      </c>
      <c r="B1055" s="16" t="s">
        <v>231</v>
      </c>
      <c r="C1055" s="15" t="s">
        <v>70</v>
      </c>
      <c r="D1055" s="15" t="s">
        <v>24</v>
      </c>
      <c r="E1055" s="16" t="s">
        <v>55</v>
      </c>
      <c r="F1055" s="16" t="s">
        <v>85</v>
      </c>
      <c r="G1055" s="16" t="s">
        <v>70</v>
      </c>
      <c r="H1055" s="15" t="s">
        <v>480</v>
      </c>
      <c r="I1055" s="16" t="s">
        <v>36</v>
      </c>
      <c r="J1055" s="53">
        <v>199.55</v>
      </c>
    </row>
    <row r="1056" spans="1:10" ht="72.5" x14ac:dyDescent="0.45">
      <c r="A1056" s="76" t="s">
        <v>436</v>
      </c>
      <c r="B1056" s="16" t="s">
        <v>231</v>
      </c>
      <c r="C1056" s="15" t="s">
        <v>70</v>
      </c>
      <c r="D1056" s="15" t="s">
        <v>24</v>
      </c>
      <c r="E1056" s="16" t="s">
        <v>55</v>
      </c>
      <c r="F1056" s="16" t="s">
        <v>85</v>
      </c>
      <c r="G1056" s="16" t="s">
        <v>70</v>
      </c>
      <c r="H1056" s="15" t="s">
        <v>482</v>
      </c>
      <c r="I1056" s="16" t="s">
        <v>19</v>
      </c>
      <c r="J1056" s="53">
        <f>J1057</f>
        <v>2194.17</v>
      </c>
    </row>
    <row r="1057" spans="1:10" x14ac:dyDescent="0.45">
      <c r="A1057" s="41" t="s">
        <v>35</v>
      </c>
      <c r="B1057" s="16" t="s">
        <v>231</v>
      </c>
      <c r="C1057" s="15" t="s">
        <v>70</v>
      </c>
      <c r="D1057" s="15" t="s">
        <v>24</v>
      </c>
      <c r="E1057" s="16" t="s">
        <v>55</v>
      </c>
      <c r="F1057" s="16" t="s">
        <v>85</v>
      </c>
      <c r="G1057" s="16" t="s">
        <v>70</v>
      </c>
      <c r="H1057" s="15" t="s">
        <v>482</v>
      </c>
      <c r="I1057" s="16" t="s">
        <v>36</v>
      </c>
      <c r="J1057" s="53">
        <v>2194.17</v>
      </c>
    </row>
    <row r="1058" spans="1:10" ht="90.5" x14ac:dyDescent="0.45">
      <c r="A1058" s="76" t="s">
        <v>435</v>
      </c>
      <c r="B1058" s="16" t="s">
        <v>231</v>
      </c>
      <c r="C1058" s="15" t="s">
        <v>70</v>
      </c>
      <c r="D1058" s="15" t="s">
        <v>24</v>
      </c>
      <c r="E1058" s="16" t="s">
        <v>55</v>
      </c>
      <c r="F1058" s="16" t="s">
        <v>85</v>
      </c>
      <c r="G1058" s="16" t="s">
        <v>70</v>
      </c>
      <c r="H1058" s="15" t="s">
        <v>483</v>
      </c>
      <c r="I1058" s="16" t="s">
        <v>19</v>
      </c>
      <c r="J1058" s="53">
        <f>J1059</f>
        <v>96.6</v>
      </c>
    </row>
    <row r="1059" spans="1:10" x14ac:dyDescent="0.45">
      <c r="A1059" s="41" t="s">
        <v>35</v>
      </c>
      <c r="B1059" s="16" t="s">
        <v>231</v>
      </c>
      <c r="C1059" s="15" t="s">
        <v>70</v>
      </c>
      <c r="D1059" s="15" t="s">
        <v>24</v>
      </c>
      <c r="E1059" s="16" t="s">
        <v>55</v>
      </c>
      <c r="F1059" s="16" t="s">
        <v>85</v>
      </c>
      <c r="G1059" s="16" t="s">
        <v>70</v>
      </c>
      <c r="H1059" s="15" t="s">
        <v>483</v>
      </c>
      <c r="I1059" s="16" t="s">
        <v>36</v>
      </c>
      <c r="J1059" s="53">
        <v>96.6</v>
      </c>
    </row>
    <row r="1060" spans="1:10" x14ac:dyDescent="0.45">
      <c r="A1060" s="41" t="s">
        <v>246</v>
      </c>
      <c r="B1060" s="16" t="s">
        <v>231</v>
      </c>
      <c r="C1060" s="15" t="s">
        <v>70</v>
      </c>
      <c r="D1060" s="15" t="s">
        <v>24</v>
      </c>
      <c r="E1060" s="16" t="s">
        <v>55</v>
      </c>
      <c r="F1060" s="16" t="s">
        <v>85</v>
      </c>
      <c r="G1060" s="16" t="s">
        <v>54</v>
      </c>
      <c r="H1060" s="15" t="s">
        <v>18</v>
      </c>
      <c r="I1060" s="16" t="s">
        <v>19</v>
      </c>
      <c r="J1060" s="53">
        <f t="shared" ref="J1060:J1061" si="49">J1061</f>
        <v>525.15</v>
      </c>
    </row>
    <row r="1061" spans="1:10" x14ac:dyDescent="0.45">
      <c r="A1061" s="41" t="s">
        <v>221</v>
      </c>
      <c r="B1061" s="16" t="s">
        <v>231</v>
      </c>
      <c r="C1061" s="15" t="s">
        <v>70</v>
      </c>
      <c r="D1061" s="15" t="s">
        <v>24</v>
      </c>
      <c r="E1061" s="16" t="s">
        <v>55</v>
      </c>
      <c r="F1061" s="16" t="s">
        <v>85</v>
      </c>
      <c r="G1061" s="16" t="s">
        <v>54</v>
      </c>
      <c r="H1061" s="15" t="s">
        <v>222</v>
      </c>
      <c r="I1061" s="16" t="s">
        <v>19</v>
      </c>
      <c r="J1061" s="53">
        <f t="shared" si="49"/>
        <v>525.15</v>
      </c>
    </row>
    <row r="1062" spans="1:10" x14ac:dyDescent="0.45">
      <c r="A1062" s="41" t="s">
        <v>35</v>
      </c>
      <c r="B1062" s="16" t="s">
        <v>231</v>
      </c>
      <c r="C1062" s="15" t="s">
        <v>70</v>
      </c>
      <c r="D1062" s="15" t="s">
        <v>24</v>
      </c>
      <c r="E1062" s="16" t="s">
        <v>55</v>
      </c>
      <c r="F1062" s="16" t="s">
        <v>85</v>
      </c>
      <c r="G1062" s="16" t="s">
        <v>54</v>
      </c>
      <c r="H1062" s="15" t="s">
        <v>222</v>
      </c>
      <c r="I1062" s="16" t="s">
        <v>36</v>
      </c>
      <c r="J1062" s="53">
        <v>525.15</v>
      </c>
    </row>
    <row r="1063" spans="1:10" ht="36.5" x14ac:dyDescent="0.45">
      <c r="A1063" s="41" t="s">
        <v>242</v>
      </c>
      <c r="B1063" s="16" t="s">
        <v>231</v>
      </c>
      <c r="C1063" s="15" t="s">
        <v>70</v>
      </c>
      <c r="D1063" s="15" t="s">
        <v>24</v>
      </c>
      <c r="E1063" s="16" t="s">
        <v>55</v>
      </c>
      <c r="F1063" s="16" t="s">
        <v>9</v>
      </c>
      <c r="G1063" s="16" t="s">
        <v>16</v>
      </c>
      <c r="H1063" s="15" t="s">
        <v>18</v>
      </c>
      <c r="I1063" s="16" t="s">
        <v>19</v>
      </c>
      <c r="J1063" s="53">
        <f t="shared" ref="J1063:J1065" si="50">J1064</f>
        <v>1132.9100000000001</v>
      </c>
    </row>
    <row r="1064" spans="1:10" ht="36.5" x14ac:dyDescent="0.45">
      <c r="A1064" s="41" t="s">
        <v>279</v>
      </c>
      <c r="B1064" s="16" t="s">
        <v>231</v>
      </c>
      <c r="C1064" s="15" t="s">
        <v>70</v>
      </c>
      <c r="D1064" s="15" t="s">
        <v>24</v>
      </c>
      <c r="E1064" s="16" t="s">
        <v>55</v>
      </c>
      <c r="F1064" s="16" t="s">
        <v>9</v>
      </c>
      <c r="G1064" s="16" t="s">
        <v>21</v>
      </c>
      <c r="H1064" s="15" t="s">
        <v>18</v>
      </c>
      <c r="I1064" s="16" t="s">
        <v>19</v>
      </c>
      <c r="J1064" s="53">
        <f t="shared" si="50"/>
        <v>1132.9100000000001</v>
      </c>
    </row>
    <row r="1065" spans="1:10" x14ac:dyDescent="0.45">
      <c r="A1065" s="41" t="s">
        <v>282</v>
      </c>
      <c r="B1065" s="16" t="s">
        <v>231</v>
      </c>
      <c r="C1065" s="15" t="s">
        <v>70</v>
      </c>
      <c r="D1065" s="15" t="s">
        <v>24</v>
      </c>
      <c r="E1065" s="16" t="s">
        <v>55</v>
      </c>
      <c r="F1065" s="16" t="s">
        <v>9</v>
      </c>
      <c r="G1065" s="16" t="s">
        <v>21</v>
      </c>
      <c r="H1065" s="15" t="s">
        <v>218</v>
      </c>
      <c r="I1065" s="16" t="s">
        <v>19</v>
      </c>
      <c r="J1065" s="53">
        <f t="shared" si="50"/>
        <v>1132.9100000000001</v>
      </c>
    </row>
    <row r="1066" spans="1:10" x14ac:dyDescent="0.45">
      <c r="A1066" s="41" t="s">
        <v>35</v>
      </c>
      <c r="B1066" s="16" t="s">
        <v>231</v>
      </c>
      <c r="C1066" s="15" t="s">
        <v>70</v>
      </c>
      <c r="D1066" s="15" t="s">
        <v>24</v>
      </c>
      <c r="E1066" s="16" t="s">
        <v>55</v>
      </c>
      <c r="F1066" s="16" t="s">
        <v>9</v>
      </c>
      <c r="G1066" s="16" t="s">
        <v>21</v>
      </c>
      <c r="H1066" s="15" t="s">
        <v>218</v>
      </c>
      <c r="I1066" s="16" t="s">
        <v>36</v>
      </c>
      <c r="J1066" s="53">
        <v>1132.9100000000001</v>
      </c>
    </row>
    <row r="1067" spans="1:10" x14ac:dyDescent="0.45">
      <c r="A1067" s="87" t="s">
        <v>179</v>
      </c>
      <c r="B1067" s="16" t="s">
        <v>231</v>
      </c>
      <c r="C1067" s="12" t="s">
        <v>117</v>
      </c>
      <c r="D1067" s="12" t="s">
        <v>16</v>
      </c>
      <c r="E1067" s="13" t="s">
        <v>16</v>
      </c>
      <c r="F1067" s="12" t="s">
        <v>17</v>
      </c>
      <c r="G1067" s="13" t="s">
        <v>16</v>
      </c>
      <c r="H1067" s="12" t="s">
        <v>18</v>
      </c>
      <c r="I1067" s="13" t="s">
        <v>19</v>
      </c>
      <c r="J1067" s="52">
        <f>J1068</f>
        <v>2420.71</v>
      </c>
    </row>
    <row r="1068" spans="1:10" x14ac:dyDescent="0.45">
      <c r="A1068" s="41" t="s">
        <v>307</v>
      </c>
      <c r="B1068" s="16" t="s">
        <v>231</v>
      </c>
      <c r="C1068" s="15" t="s">
        <v>117</v>
      </c>
      <c r="D1068" s="15" t="s">
        <v>54</v>
      </c>
      <c r="E1068" s="16" t="s">
        <v>16</v>
      </c>
      <c r="F1068" s="15" t="s">
        <v>17</v>
      </c>
      <c r="G1068" s="16" t="s">
        <v>16</v>
      </c>
      <c r="H1068" s="15" t="s">
        <v>18</v>
      </c>
      <c r="I1068" s="16" t="s">
        <v>19</v>
      </c>
      <c r="J1068" s="53">
        <f>J1069</f>
        <v>2420.71</v>
      </c>
    </row>
    <row r="1069" spans="1:10" ht="54.5" x14ac:dyDescent="0.45">
      <c r="A1069" s="64" t="s">
        <v>351</v>
      </c>
      <c r="B1069" s="16" t="s">
        <v>231</v>
      </c>
      <c r="C1069" s="15" t="s">
        <v>117</v>
      </c>
      <c r="D1069" s="15" t="s">
        <v>54</v>
      </c>
      <c r="E1069" s="16" t="s">
        <v>93</v>
      </c>
      <c r="F1069" s="15" t="s">
        <v>17</v>
      </c>
      <c r="G1069" s="16" t="s">
        <v>16</v>
      </c>
      <c r="H1069" s="15" t="s">
        <v>18</v>
      </c>
      <c r="I1069" s="16" t="s">
        <v>19</v>
      </c>
      <c r="J1069" s="53">
        <f>J1070</f>
        <v>2420.71</v>
      </c>
    </row>
    <row r="1070" spans="1:10" ht="36.5" x14ac:dyDescent="0.45">
      <c r="A1070" s="41" t="s">
        <v>449</v>
      </c>
      <c r="B1070" s="16" t="s">
        <v>231</v>
      </c>
      <c r="C1070" s="15" t="s">
        <v>117</v>
      </c>
      <c r="D1070" s="15" t="s">
        <v>54</v>
      </c>
      <c r="E1070" s="16" t="s">
        <v>93</v>
      </c>
      <c r="F1070" s="15" t="s">
        <v>17</v>
      </c>
      <c r="G1070" s="16" t="s">
        <v>70</v>
      </c>
      <c r="H1070" s="15" t="s">
        <v>18</v>
      </c>
      <c r="I1070" s="16" t="s">
        <v>19</v>
      </c>
      <c r="J1070" s="53">
        <f>J1071+J1073</f>
        <v>2420.71</v>
      </c>
    </row>
    <row r="1071" spans="1:10" ht="67.75" customHeight="1" x14ac:dyDescent="0.45">
      <c r="A1071" s="41" t="s">
        <v>450</v>
      </c>
      <c r="B1071" s="16" t="s">
        <v>231</v>
      </c>
      <c r="C1071" s="15" t="s">
        <v>117</v>
      </c>
      <c r="D1071" s="15" t="s">
        <v>54</v>
      </c>
      <c r="E1071" s="16" t="s">
        <v>93</v>
      </c>
      <c r="F1071" s="15" t="s">
        <v>17</v>
      </c>
      <c r="G1071" s="16" t="s">
        <v>70</v>
      </c>
      <c r="H1071" s="15" t="s">
        <v>451</v>
      </c>
      <c r="I1071" s="16" t="s">
        <v>19</v>
      </c>
      <c r="J1071" s="53">
        <f>J1072</f>
        <v>2406.31</v>
      </c>
    </row>
    <row r="1072" spans="1:10" x14ac:dyDescent="0.45">
      <c r="A1072" s="105" t="s">
        <v>35</v>
      </c>
      <c r="B1072" s="23" t="s">
        <v>231</v>
      </c>
      <c r="C1072" s="22" t="s">
        <v>117</v>
      </c>
      <c r="D1072" s="22" t="s">
        <v>54</v>
      </c>
      <c r="E1072" s="23" t="s">
        <v>93</v>
      </c>
      <c r="F1072" s="22" t="s">
        <v>17</v>
      </c>
      <c r="G1072" s="23" t="s">
        <v>70</v>
      </c>
      <c r="H1072" s="22" t="s">
        <v>451</v>
      </c>
      <c r="I1072" s="23" t="s">
        <v>36</v>
      </c>
      <c r="J1072" s="106">
        <v>2406.31</v>
      </c>
    </row>
    <row r="1073" spans="1:13" x14ac:dyDescent="0.45">
      <c r="A1073" s="105" t="s">
        <v>955</v>
      </c>
      <c r="B1073" s="23" t="s">
        <v>231</v>
      </c>
      <c r="C1073" s="22" t="s">
        <v>117</v>
      </c>
      <c r="D1073" s="22" t="s">
        <v>54</v>
      </c>
      <c r="E1073" s="23" t="s">
        <v>93</v>
      </c>
      <c r="F1073" s="22" t="s">
        <v>17</v>
      </c>
      <c r="G1073" s="23" t="s">
        <v>70</v>
      </c>
      <c r="H1073" s="22" t="s">
        <v>954</v>
      </c>
      <c r="I1073" s="16" t="s">
        <v>19</v>
      </c>
      <c r="J1073" s="106">
        <f>J1074</f>
        <v>14.4</v>
      </c>
    </row>
    <row r="1074" spans="1:13" x14ac:dyDescent="0.45">
      <c r="A1074" s="105" t="s">
        <v>35</v>
      </c>
      <c r="B1074" s="23" t="s">
        <v>231</v>
      </c>
      <c r="C1074" s="22" t="s">
        <v>117</v>
      </c>
      <c r="D1074" s="22" t="s">
        <v>54</v>
      </c>
      <c r="E1074" s="23" t="s">
        <v>93</v>
      </c>
      <c r="F1074" s="22" t="s">
        <v>17</v>
      </c>
      <c r="G1074" s="23" t="s">
        <v>70</v>
      </c>
      <c r="H1074" s="22" t="s">
        <v>954</v>
      </c>
      <c r="I1074" s="23" t="s">
        <v>36</v>
      </c>
      <c r="J1074" s="106">
        <v>14.4</v>
      </c>
    </row>
    <row r="1075" spans="1:13" x14ac:dyDescent="0.45">
      <c r="A1075" s="60" t="s">
        <v>95</v>
      </c>
      <c r="B1075" s="192" t="s">
        <v>231</v>
      </c>
      <c r="C1075" s="12" t="s">
        <v>96</v>
      </c>
      <c r="D1075" s="12" t="s">
        <v>16</v>
      </c>
      <c r="E1075" s="18" t="s">
        <v>16</v>
      </c>
      <c r="F1075" s="13" t="s">
        <v>17</v>
      </c>
      <c r="G1075" s="13" t="s">
        <v>16</v>
      </c>
      <c r="H1075" s="12" t="s">
        <v>18</v>
      </c>
      <c r="I1075" s="13" t="s">
        <v>19</v>
      </c>
      <c r="J1075" s="106">
        <f>J1076</f>
        <v>5337.68</v>
      </c>
    </row>
    <row r="1076" spans="1:13" x14ac:dyDescent="0.45">
      <c r="A1076" s="58" t="s">
        <v>97</v>
      </c>
      <c r="B1076" s="23" t="s">
        <v>231</v>
      </c>
      <c r="C1076" s="17">
        <v>11</v>
      </c>
      <c r="D1076" s="19" t="s">
        <v>44</v>
      </c>
      <c r="E1076" s="19" t="s">
        <v>16</v>
      </c>
      <c r="F1076" s="16" t="s">
        <v>17</v>
      </c>
      <c r="G1076" s="16" t="s">
        <v>16</v>
      </c>
      <c r="H1076" s="15" t="s">
        <v>18</v>
      </c>
      <c r="I1076" s="16" t="s">
        <v>19</v>
      </c>
      <c r="J1076" s="106">
        <f>J1077+J1081</f>
        <v>5337.68</v>
      </c>
    </row>
    <row r="1077" spans="1:13" ht="55" x14ac:dyDescent="0.45">
      <c r="A1077" s="58" t="s">
        <v>257</v>
      </c>
      <c r="B1077" s="23" t="s">
        <v>231</v>
      </c>
      <c r="C1077" s="16" t="s">
        <v>96</v>
      </c>
      <c r="D1077" s="16" t="s">
        <v>44</v>
      </c>
      <c r="E1077" s="16" t="s">
        <v>141</v>
      </c>
      <c r="F1077" s="16" t="s">
        <v>17</v>
      </c>
      <c r="G1077" s="16" t="s">
        <v>16</v>
      </c>
      <c r="H1077" s="15" t="s">
        <v>18</v>
      </c>
      <c r="I1077" s="16" t="s">
        <v>19</v>
      </c>
      <c r="J1077" s="106">
        <f>J1078</f>
        <v>3011.81</v>
      </c>
    </row>
    <row r="1078" spans="1:13" ht="54.5" x14ac:dyDescent="0.45">
      <c r="A1078" s="41" t="s">
        <v>390</v>
      </c>
      <c r="B1078" s="23" t="s">
        <v>231</v>
      </c>
      <c r="C1078" s="34">
        <v>11</v>
      </c>
      <c r="D1078" s="32" t="s">
        <v>44</v>
      </c>
      <c r="E1078" s="16" t="s">
        <v>141</v>
      </c>
      <c r="F1078" s="16" t="s">
        <v>17</v>
      </c>
      <c r="G1078" s="16" t="s">
        <v>24</v>
      </c>
      <c r="H1078" s="15" t="s">
        <v>18</v>
      </c>
      <c r="I1078" s="16" t="s">
        <v>19</v>
      </c>
      <c r="J1078" s="106">
        <f>J1079</f>
        <v>3011.81</v>
      </c>
    </row>
    <row r="1079" spans="1:13" x14ac:dyDescent="0.45">
      <c r="A1079" s="58" t="s">
        <v>238</v>
      </c>
      <c r="B1079" s="23" t="s">
        <v>231</v>
      </c>
      <c r="C1079" s="34">
        <v>11</v>
      </c>
      <c r="D1079" s="32" t="s">
        <v>44</v>
      </c>
      <c r="E1079" s="16" t="s">
        <v>141</v>
      </c>
      <c r="F1079" s="16" t="s">
        <v>17</v>
      </c>
      <c r="G1079" s="16" t="s">
        <v>24</v>
      </c>
      <c r="H1079" s="15" t="s">
        <v>69</v>
      </c>
      <c r="I1079" s="16" t="s">
        <v>19</v>
      </c>
      <c r="J1079" s="106">
        <f>J1080</f>
        <v>3011.81</v>
      </c>
    </row>
    <row r="1080" spans="1:13" ht="36.5" x14ac:dyDescent="0.45">
      <c r="A1080" s="64" t="s">
        <v>921</v>
      </c>
      <c r="B1080" s="23" t="s">
        <v>231</v>
      </c>
      <c r="C1080" s="34">
        <v>11</v>
      </c>
      <c r="D1080" s="32" t="s">
        <v>44</v>
      </c>
      <c r="E1080" s="16" t="s">
        <v>141</v>
      </c>
      <c r="F1080" s="16" t="s">
        <v>17</v>
      </c>
      <c r="G1080" s="16" t="s">
        <v>24</v>
      </c>
      <c r="H1080" s="15" t="s">
        <v>69</v>
      </c>
      <c r="I1080" s="16" t="s">
        <v>897</v>
      </c>
      <c r="J1080" s="106">
        <v>3011.81</v>
      </c>
    </row>
    <row r="1081" spans="1:13" x14ac:dyDescent="0.45">
      <c r="A1081" s="193" t="s">
        <v>922</v>
      </c>
      <c r="B1081" s="23" t="s">
        <v>231</v>
      </c>
      <c r="C1081" s="34">
        <v>11</v>
      </c>
      <c r="D1081" s="32" t="s">
        <v>44</v>
      </c>
      <c r="E1081" s="16" t="s">
        <v>141</v>
      </c>
      <c r="F1081" s="16" t="s">
        <v>17</v>
      </c>
      <c r="G1081" s="16" t="s">
        <v>54</v>
      </c>
      <c r="H1081" s="15" t="s">
        <v>18</v>
      </c>
      <c r="I1081" s="16" t="s">
        <v>19</v>
      </c>
      <c r="J1081" s="106">
        <f>J1082</f>
        <v>2325.87</v>
      </c>
    </row>
    <row r="1082" spans="1:13" ht="36.5" x14ac:dyDescent="0.45">
      <c r="A1082" s="193" t="s">
        <v>923</v>
      </c>
      <c r="B1082" s="23" t="s">
        <v>231</v>
      </c>
      <c r="C1082" s="34">
        <v>11</v>
      </c>
      <c r="D1082" s="32" t="s">
        <v>44</v>
      </c>
      <c r="E1082" s="16" t="s">
        <v>141</v>
      </c>
      <c r="F1082" s="16" t="s">
        <v>17</v>
      </c>
      <c r="G1082" s="16" t="s">
        <v>54</v>
      </c>
      <c r="H1082" s="15" t="s">
        <v>924</v>
      </c>
      <c r="I1082" s="16" t="s">
        <v>897</v>
      </c>
      <c r="J1082" s="106">
        <v>2325.87</v>
      </c>
    </row>
    <row r="1083" spans="1:13" ht="19" thickBot="1" x14ac:dyDescent="0.5">
      <c r="A1083" s="116" t="s">
        <v>486</v>
      </c>
      <c r="B1083" s="107"/>
      <c r="C1083" s="108"/>
      <c r="D1083" s="108"/>
      <c r="E1083" s="109"/>
      <c r="F1083" s="110"/>
      <c r="G1083" s="109"/>
      <c r="H1083" s="111"/>
      <c r="I1083" s="112"/>
      <c r="J1083" s="115">
        <f>J17+J28+J350+J367+J400+J509+J557+J650+J668+J678+J729+J788+J868+J940+J1000</f>
        <v>2339982.8199999998</v>
      </c>
      <c r="M1083" s="118"/>
    </row>
    <row r="1090" spans="2:10" x14ac:dyDescent="0.45">
      <c r="B1090" s="1"/>
      <c r="C1090" s="1"/>
      <c r="D1090" s="1"/>
      <c r="F1090" s="1"/>
      <c r="H1090" s="1"/>
      <c r="I1090" s="1"/>
      <c r="J1090" s="44"/>
    </row>
    <row r="1091" spans="2:10" x14ac:dyDescent="0.45">
      <c r="B1091" s="1"/>
      <c r="C1091" s="1"/>
      <c r="D1091" s="1"/>
      <c r="F1091" s="1"/>
      <c r="H1091" s="1"/>
      <c r="I1091" s="1"/>
      <c r="J1091" s="43"/>
    </row>
    <row r="1092" spans="2:10" x14ac:dyDescent="0.45">
      <c r="B1092" s="1"/>
      <c r="C1092" s="1"/>
      <c r="D1092" s="1"/>
      <c r="F1092" s="1"/>
      <c r="H1092" s="1"/>
      <c r="I1092" s="1"/>
      <c r="J1092" s="43"/>
    </row>
  </sheetData>
  <autoFilter ref="A16:J1083"/>
  <mergeCells count="14">
    <mergeCell ref="A11:J11"/>
    <mergeCell ref="A12:J13"/>
    <mergeCell ref="A14:A15"/>
    <mergeCell ref="B14:B15"/>
    <mergeCell ref="C14:C15"/>
    <mergeCell ref="D14:D15"/>
    <mergeCell ref="E14:H14"/>
    <mergeCell ref="I14:I15"/>
    <mergeCell ref="B6:J6"/>
    <mergeCell ref="B1:J1"/>
    <mergeCell ref="B2:J2"/>
    <mergeCell ref="B3:J3"/>
    <mergeCell ref="B4:J4"/>
    <mergeCell ref="B5:J5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78"/>
  <sheetViews>
    <sheetView tabSelected="1" topLeftCell="A97" zoomScale="80" zoomScaleNormal="80" workbookViewId="0">
      <selection activeCell="B104" sqref="B104"/>
    </sheetView>
  </sheetViews>
  <sheetFormatPr defaultColWidth="9.1796875" defaultRowHeight="18" x14ac:dyDescent="0.4"/>
  <cols>
    <col min="1" max="1" width="34.1796875" style="121" customWidth="1"/>
    <col min="2" max="2" width="64.81640625" style="122" customWidth="1"/>
    <col min="3" max="3" width="22.1796875" style="123" customWidth="1"/>
    <col min="4" max="4" width="28" style="123" customWidth="1"/>
    <col min="5" max="5" width="24" style="132" customWidth="1"/>
    <col min="6" max="6" width="23.453125" style="123" customWidth="1"/>
    <col min="7" max="7" width="16" style="119" bestFit="1" customWidth="1"/>
    <col min="8" max="8" width="22.81640625" style="119" customWidth="1"/>
    <col min="9" max="59" width="9.1796875" style="119"/>
    <col min="60" max="16384" width="9.1796875" style="120"/>
  </cols>
  <sheetData>
    <row r="1" spans="1:8" s="120" customFormat="1" ht="45" customHeight="1" x14ac:dyDescent="0.4">
      <c r="A1" s="220" t="s">
        <v>542</v>
      </c>
      <c r="B1" s="220"/>
      <c r="C1" s="220"/>
      <c r="D1" s="220"/>
      <c r="E1" s="220"/>
      <c r="F1" s="220"/>
      <c r="G1" s="119"/>
      <c r="H1" s="119"/>
    </row>
    <row r="2" spans="1:8" s="120" customFormat="1" x14ac:dyDescent="0.4">
      <c r="A2" s="121"/>
      <c r="B2" s="122"/>
      <c r="C2" s="123"/>
      <c r="D2" s="124" t="s">
        <v>543</v>
      </c>
      <c r="E2" s="125" t="s">
        <v>544</v>
      </c>
      <c r="F2" s="124" t="s">
        <v>562</v>
      </c>
      <c r="G2" s="119"/>
      <c r="H2" s="119"/>
    </row>
    <row r="4" spans="1:8" s="120" customFormat="1" x14ac:dyDescent="0.4">
      <c r="A4" s="126" t="s">
        <v>545</v>
      </c>
      <c r="B4" s="127"/>
      <c r="C4" s="128">
        <v>2207062.09</v>
      </c>
      <c r="D4" s="128">
        <v>2207062086</v>
      </c>
      <c r="E4" s="129">
        <v>1970319411.3199999</v>
      </c>
      <c r="F4" s="128">
        <v>1953095074.8900001</v>
      </c>
      <c r="G4" s="119"/>
      <c r="H4" s="130"/>
    </row>
    <row r="5" spans="1:8" s="120" customFormat="1" x14ac:dyDescent="0.4">
      <c r="A5" s="126" t="s">
        <v>560</v>
      </c>
      <c r="B5" s="127"/>
      <c r="C5" s="128">
        <v>2207062.09</v>
      </c>
      <c r="D5" s="128">
        <v>2207062086</v>
      </c>
      <c r="E5" s="129">
        <v>1970319411.3199999</v>
      </c>
      <c r="F5" s="128">
        <v>1953095074.8900001</v>
      </c>
      <c r="G5" s="119"/>
      <c r="H5" s="130"/>
    </row>
    <row r="6" spans="1:8" s="120" customFormat="1" x14ac:dyDescent="0.4">
      <c r="A6" s="126" t="s">
        <v>546</v>
      </c>
      <c r="B6" s="127"/>
      <c r="C6" s="128">
        <f>C13+C210</f>
        <v>132920.73000000004</v>
      </c>
      <c r="D6" s="128">
        <f>D13+D210</f>
        <v>132920737.47999997</v>
      </c>
      <c r="E6" s="129">
        <f>E13+E210</f>
        <v>-0.74000000000523869</v>
      </c>
      <c r="F6" s="128">
        <f>F13+F210</f>
        <v>0.31000000001222361</v>
      </c>
      <c r="G6" s="119"/>
      <c r="H6" s="130"/>
    </row>
    <row r="7" spans="1:8" s="120" customFormat="1" x14ac:dyDescent="0.4">
      <c r="A7" s="126" t="s">
        <v>561</v>
      </c>
      <c r="B7" s="127"/>
      <c r="C7" s="128">
        <f>C5+C6</f>
        <v>2339982.8199999998</v>
      </c>
      <c r="D7" s="128">
        <f>D5+D6</f>
        <v>2339982823.48</v>
      </c>
      <c r="E7" s="129">
        <f t="shared" ref="E7:F7" si="0">E5+E6</f>
        <v>1970319410.5799999</v>
      </c>
      <c r="F7" s="128">
        <f t="shared" si="0"/>
        <v>1953095075.2</v>
      </c>
      <c r="G7" s="119"/>
      <c r="H7" s="131"/>
    </row>
    <row r="8" spans="1:8" s="120" customFormat="1" x14ac:dyDescent="0.4">
      <c r="A8" s="121"/>
      <c r="B8" s="122"/>
      <c r="C8" s="123"/>
      <c r="D8" s="123"/>
      <c r="E8" s="132"/>
      <c r="F8" s="123"/>
      <c r="G8" s="119"/>
      <c r="H8" s="133"/>
    </row>
    <row r="9" spans="1:8" s="120" customFormat="1" x14ac:dyDescent="0.4">
      <c r="A9" s="121"/>
      <c r="B9" s="122"/>
      <c r="C9" s="123"/>
      <c r="D9" s="123"/>
      <c r="E9" s="132"/>
      <c r="F9" s="123"/>
      <c r="G9" s="119"/>
      <c r="H9" s="134"/>
    </row>
    <row r="13" spans="1:8" s="120" customFormat="1" ht="25" x14ac:dyDescent="0.5">
      <c r="A13" s="135" t="s">
        <v>547</v>
      </c>
      <c r="B13" s="136"/>
      <c r="C13" s="137">
        <f>C19+C77+C102+C124+C131+C143+C152+C163+C169+C176+C194+C199</f>
        <v>132990.34000000003</v>
      </c>
      <c r="D13" s="137">
        <f>D19+D77+D102+D124+D131+D143+D152+D163+D169+D176+D194+D199</f>
        <v>132990355.56999998</v>
      </c>
      <c r="E13" s="137">
        <f>E19+E77+E102+E124+E131+E143+E152+E163+E169+E176+E194+E199</f>
        <v>39590.729999999996</v>
      </c>
      <c r="F13" s="137">
        <f>F19+F77+F102+F124+F131+F143+F152+F163+F169+F176+F194+F199</f>
        <v>43710.360000000015</v>
      </c>
      <c r="G13" s="119"/>
      <c r="H13" s="119"/>
    </row>
    <row r="14" spans="1:8" s="120" customFormat="1" x14ac:dyDescent="0.4">
      <c r="A14" s="126" t="s">
        <v>548</v>
      </c>
      <c r="B14" s="138"/>
      <c r="C14" s="139">
        <f>C15+C16+C17</f>
        <v>132990.34</v>
      </c>
      <c r="D14" s="139">
        <f t="shared" ref="D14:F14" si="1">D15+D16+D17</f>
        <v>132990355.56999999</v>
      </c>
      <c r="E14" s="139">
        <f t="shared" si="1"/>
        <v>39590.729999999996</v>
      </c>
      <c r="F14" s="139">
        <f t="shared" si="1"/>
        <v>43710.360000000015</v>
      </c>
      <c r="G14" s="119"/>
      <c r="H14" s="119"/>
    </row>
    <row r="15" spans="1:8" s="120" customFormat="1" x14ac:dyDescent="0.4">
      <c r="A15" s="126" t="s">
        <v>549</v>
      </c>
      <c r="B15" s="138"/>
      <c r="C15" s="139">
        <f>C71+C72+C73+C74+C105+C106+C107+C108+C109+C110+C111+C112+C113+C114+C115+C116+C117+C118+C119+C120+C121+C134+C187+C188+C189+C191+C196</f>
        <v>4098.4400000000005</v>
      </c>
      <c r="D15" s="139">
        <f>D71+D72+D73+D74+D105+D106+D107+D108+D109+D110+D111+D112+D113+D114+D115+D116+D117+D118+D119+D120+D121+D134+D187+D188+D189+D191+D196</f>
        <v>4098446.4699999997</v>
      </c>
      <c r="E15" s="139">
        <f>E71+E72+E73+E74+E105+E106+E107+E108+E109+E110+E111+E112+E113+E114+E115+E116+E117+E118+E119+E120+E121+E134+E187+E188+E189+E191+E196</f>
        <v>39590.729999999996</v>
      </c>
      <c r="F15" s="139">
        <f>F71+F72+F73+F74+F105+F106+F107+F108+F109+F110+F111+F112+F113+F114+F115+F116+F117+F118+F119+F120+F121+F134+F187+F188+F189+F191+F196</f>
        <v>43710.360000000015</v>
      </c>
      <c r="G15" s="119"/>
      <c r="H15" s="119"/>
    </row>
    <row r="16" spans="1:8" s="120" customFormat="1" x14ac:dyDescent="0.4">
      <c r="A16" s="126" t="s">
        <v>550</v>
      </c>
      <c r="B16" s="138"/>
      <c r="C16" s="139">
        <f>C20+C21+C24+C25+C26+C27+C28+C31+C32+C33+C34+C35+C36+C37+C38+C39+C40+C41+C42+C43+C44+C45+C46+C47+C48+C49+C50+C51+C52+C53+C54+C55+C56+C57+C58+C59+C60+C61+C62+C63+C64+C65+C66+C67+C68+C69+C78+C79+C80+C81+C82+C83+C84+C85+C86+C87+C88+C98+C103+C104+C125+C126+C127+C128+C132+C133+C135+C137+C138+C139+C140+C144+C145+C146+C147+C148+C149+C153+C154+C155+C156+C157+C158+C159+C160+C164+C165+C166+C170+C171+C172+C173+C179+C180+C181+C182+C183+C184+C185+C186+C195+C200+C201+C202+C203+C204</f>
        <v>124857.74999999999</v>
      </c>
      <c r="D16" s="139">
        <f>D20+D21+D24+D25+D26+D27+D28+D31+D32+D33+D34+D35+D36+D37+D38+D39+D40+D41+D42+D43+D44+D45+D46+D47+D48+D49+D50+D51+D52+D53+D54+D55+D56+D57+D58+D59+D60+D61+D62+D63+D64+D65+D66+D67+D68+D69+D78+D79+D80+D81+D82+D83+D84+D85+D86+D87+D88+D98+D103+D104+D125+D126+D127+D128+D132+D133+D135+D137+D138+D139+D140+D144+D145+D146+D147+D148+D149+D153+D154+D155+D156+D157+D158+D159+D160+D164+D165+D166+D170+D171+D172+D173+D179+D180+D181+D182+D183+D184+D185+D186+D195+D200+D201+D202+D203+D204</f>
        <v>124857744.20999999</v>
      </c>
      <c r="E16" s="139">
        <f>E20+E21+E24+E25+E26+E27+E28+E31+E32+E33+E34+E35+E36+E37+E38+E39+E40+E41+E42+E43+E44+E45+E46+E47+E48+E49+E50+E51+E52+E53+E54+E55+E56+E57+E58+E59+E60+E61+E62+E63+E64+E65+E66+E67+E68+E69+E78+E79+E80+E81+E82+E83+E84+E85+E86+E87+E88+E98+E103+E104+E125+E126+E127+E128+E132+E133+E135+E137+E138+E139+E140+E144+E145+E146+E147+E148+E149+E153+E154+E155+E156+E157+E158+E159+E160+E164+E165+E166+E170+E171+E172+E173+E179+E180+E181+E182+E183+E184+E185+E186+E195+E200+E201+E202+E203+E204</f>
        <v>0</v>
      </c>
      <c r="F16" s="139">
        <f>F20+F21+F24+F25+F26+F27+F28+F31+F32+F33+F34+F35+F36+F37+F38+F39+F40+F41+F42+F43+F44+F45+F46+F47+F48+F49+F50+F51+F52+F53+F54+F55+F56+F57+F58+F59+F60+F61+F62+F63+F64+F65+F66+F67+F68+F69+F78+F79+F80+F81+F82+F83+F84+F85+F86+F87+F88+F98+F103+F104+F125+F126+F127+F128+F132+F133+F135+F137+F138+F139+F140+F144+F145+F146+F147+F148+F149+F153+F154+F155+F156+F157+F158+F159+F160+F164+F165+F166+F170+F171+F172+F173+F179+F180+F181+F182+F183+F184+F185+F186+F195+F200+F201+F202+F203+F204</f>
        <v>0</v>
      </c>
      <c r="G16" s="119"/>
      <c r="H16" s="119"/>
    </row>
    <row r="17" spans="1:59" x14ac:dyDescent="0.4">
      <c r="A17" s="126" t="s">
        <v>551</v>
      </c>
      <c r="B17" s="138"/>
      <c r="C17" s="139">
        <f>C22+C23+C29+C30+C70+C89+C90+C91+C92+C93+C94+C95+C96+C97+C136+C177+C178+C99+C190</f>
        <v>4034.150000000001</v>
      </c>
      <c r="D17" s="139">
        <f>D22+D23+D29+D30+D70+D89+D90+D91+D92+D93+D94+D95+D96+D97+D136+D177+D178+D99+D190</f>
        <v>4034164.89</v>
      </c>
      <c r="E17" s="139">
        <f>E22+E23+E29+E30+E70+E89+E90+E91+E92+E93+E94+E95+E96+E97+E136+E177+E178+E99+E190</f>
        <v>0</v>
      </c>
      <c r="F17" s="139">
        <f>F22+F23+F29+F30+F70+F89+F90+F91+F92+F93+F94+F95+F96+F97+F136+F177+F178+F99+F190</f>
        <v>0</v>
      </c>
    </row>
    <row r="18" spans="1:59" x14ac:dyDescent="0.4">
      <c r="A18" s="140"/>
      <c r="B18" s="141"/>
      <c r="C18" s="142"/>
      <c r="D18" s="142"/>
    </row>
    <row r="19" spans="1:59" x14ac:dyDescent="0.4">
      <c r="A19" s="126" t="s">
        <v>567</v>
      </c>
      <c r="B19" s="143"/>
      <c r="C19" s="129">
        <f>C20+C21+C22+C23+C24+C25+C26+C27+C28+C29+C30+C31+C32+C33+C34+C35+C36+C37+C38+C39+C40+C41+C42+C43+C44+C45+C46+C47+C48+C49+C50+C51+C52+C53+C54+C55+C56+C57+C58+C59+C60+C61+C62+C63+C64+C65+C66+C67+C68+C69+C70+C71+C72+C73+C74</f>
        <v>70944.10000000002</v>
      </c>
      <c r="D19" s="129">
        <f t="shared" ref="D19:F19" si="2">D20+D21+D22+D23+D24+D25+D26+D27+D28+D29+D30+D31+D32+D33+D34+D35+D36+D37+D38+D39+D40+D41+D42+D43+D44+D45+D46+D47+D48+D49+D50+D51+D52+D53+D54+D55+D56+D57+D58+D59+D60+D61+D62+D63+D64+D65+D66+D67+D68+D69+D70+D71+D72+D73+D74</f>
        <v>70944105.419999987</v>
      </c>
      <c r="E19" s="129">
        <f t="shared" si="2"/>
        <v>7.8599999999999994</v>
      </c>
      <c r="F19" s="129">
        <f t="shared" si="2"/>
        <v>1.98</v>
      </c>
      <c r="G19" s="132"/>
    </row>
    <row r="20" spans="1:59" ht="36" x14ac:dyDescent="0.4">
      <c r="A20" s="164" t="s">
        <v>565</v>
      </c>
      <c r="B20" s="166" t="s">
        <v>566</v>
      </c>
      <c r="C20" s="165">
        <v>1500</v>
      </c>
      <c r="D20" s="165">
        <v>1500000</v>
      </c>
      <c r="E20" s="146"/>
      <c r="F20" s="146"/>
      <c r="G20" s="132"/>
    </row>
    <row r="21" spans="1:59" ht="36" x14ac:dyDescent="0.4">
      <c r="A21" s="164" t="s">
        <v>565</v>
      </c>
      <c r="B21" s="166" t="s">
        <v>596</v>
      </c>
      <c r="C21" s="165">
        <v>1438.07</v>
      </c>
      <c r="D21" s="165">
        <v>1438070</v>
      </c>
      <c r="E21" s="146"/>
      <c r="F21" s="146"/>
      <c r="G21" s="132"/>
    </row>
    <row r="22" spans="1:59" x14ac:dyDescent="0.4">
      <c r="A22" s="159" t="s">
        <v>624</v>
      </c>
      <c r="B22" s="143" t="s">
        <v>625</v>
      </c>
      <c r="C22" s="146">
        <v>780.04</v>
      </c>
      <c r="D22" s="146">
        <v>780040</v>
      </c>
      <c r="E22" s="146"/>
      <c r="F22" s="146"/>
      <c r="G22" s="132"/>
    </row>
    <row r="23" spans="1:59" x14ac:dyDescent="0.4">
      <c r="A23" s="159" t="s">
        <v>626</v>
      </c>
      <c r="B23" s="143" t="s">
        <v>627</v>
      </c>
      <c r="C23" s="146">
        <v>237.49</v>
      </c>
      <c r="D23" s="146">
        <v>237488.05</v>
      </c>
      <c r="E23" s="146"/>
      <c r="F23" s="146"/>
      <c r="G23" s="132"/>
    </row>
    <row r="24" spans="1:59" s="147" customFormat="1" ht="36" x14ac:dyDescent="0.4">
      <c r="A24" s="164" t="s">
        <v>626</v>
      </c>
      <c r="B24" s="168" t="s">
        <v>665</v>
      </c>
      <c r="C24" s="165">
        <v>304</v>
      </c>
      <c r="D24" s="165">
        <v>304000</v>
      </c>
      <c r="E24" s="146"/>
      <c r="F24" s="146"/>
      <c r="G24" s="132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19"/>
      <c r="AY24" s="119"/>
      <c r="AZ24" s="119"/>
      <c r="BA24" s="119"/>
      <c r="BB24" s="119"/>
      <c r="BC24" s="119"/>
      <c r="BD24" s="119"/>
      <c r="BE24" s="119"/>
      <c r="BF24" s="119"/>
      <c r="BG24" s="119"/>
    </row>
    <row r="25" spans="1:59" s="147" customFormat="1" ht="36" x14ac:dyDescent="0.4">
      <c r="A25" s="163" t="s">
        <v>626</v>
      </c>
      <c r="B25" s="174" t="s">
        <v>666</v>
      </c>
      <c r="C25" s="173">
        <v>240.75</v>
      </c>
      <c r="D25" s="173">
        <v>240754.81</v>
      </c>
      <c r="E25" s="146"/>
      <c r="F25" s="146"/>
      <c r="G25" s="132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</row>
    <row r="26" spans="1:59" s="147" customFormat="1" x14ac:dyDescent="0.4">
      <c r="A26" s="163" t="s">
        <v>626</v>
      </c>
      <c r="B26" s="174" t="s">
        <v>667</v>
      </c>
      <c r="C26" s="173">
        <v>8905.33</v>
      </c>
      <c r="D26" s="173">
        <v>8905333.0999999996</v>
      </c>
      <c r="E26" s="146"/>
      <c r="F26" s="146"/>
      <c r="G26" s="132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</row>
    <row r="27" spans="1:59" s="147" customFormat="1" ht="36" x14ac:dyDescent="0.4">
      <c r="A27" s="164" t="s">
        <v>668</v>
      </c>
      <c r="B27" s="168" t="s">
        <v>669</v>
      </c>
      <c r="C27" s="165">
        <v>128.30000000000001</v>
      </c>
      <c r="D27" s="165">
        <v>128300</v>
      </c>
      <c r="E27" s="146"/>
      <c r="F27" s="146"/>
      <c r="G27" s="132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</row>
    <row r="28" spans="1:59" s="147" customFormat="1" x14ac:dyDescent="0.4">
      <c r="A28" s="163" t="s">
        <v>668</v>
      </c>
      <c r="B28" s="174" t="s">
        <v>670</v>
      </c>
      <c r="C28" s="173">
        <v>10.17</v>
      </c>
      <c r="D28" s="173">
        <v>10167.24</v>
      </c>
      <c r="E28" s="146"/>
      <c r="F28" s="146"/>
      <c r="G28" s="132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  <c r="AG28" s="119"/>
      <c r="AH28" s="119"/>
      <c r="AI28" s="119"/>
      <c r="AJ28" s="119"/>
      <c r="AK28" s="119"/>
      <c r="AL28" s="119"/>
      <c r="AM28" s="119"/>
      <c r="AN28" s="119"/>
      <c r="AO28" s="119"/>
      <c r="AP28" s="119"/>
      <c r="AQ28" s="119"/>
      <c r="AR28" s="119"/>
      <c r="AS28" s="119"/>
      <c r="AT28" s="119"/>
      <c r="AU28" s="119"/>
      <c r="AV28" s="119"/>
      <c r="AW28" s="119"/>
      <c r="AX28" s="119"/>
      <c r="AY28" s="119"/>
      <c r="AZ28" s="119"/>
      <c r="BA28" s="119"/>
      <c r="BB28" s="119"/>
      <c r="BC28" s="119"/>
      <c r="BD28" s="119"/>
      <c r="BE28" s="119"/>
      <c r="BF28" s="119"/>
      <c r="BG28" s="119"/>
    </row>
    <row r="29" spans="1:59" s="147" customFormat="1" x14ac:dyDescent="0.4">
      <c r="A29" s="144" t="s">
        <v>671</v>
      </c>
      <c r="B29" s="145" t="s">
        <v>672</v>
      </c>
      <c r="C29" s="146">
        <v>69.930000000000007</v>
      </c>
      <c r="D29" s="146">
        <v>69934.399999999994</v>
      </c>
      <c r="E29" s="129"/>
      <c r="F29" s="129"/>
      <c r="G29" s="132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  <c r="BC29" s="119"/>
      <c r="BD29" s="119"/>
      <c r="BE29" s="119"/>
      <c r="BF29" s="119"/>
      <c r="BG29" s="119"/>
    </row>
    <row r="30" spans="1:59" s="147" customFormat="1" x14ac:dyDescent="0.4">
      <c r="A30" s="144" t="s">
        <v>668</v>
      </c>
      <c r="B30" s="145" t="s">
        <v>672</v>
      </c>
      <c r="C30" s="146">
        <v>104.9</v>
      </c>
      <c r="D30" s="146">
        <v>104901.6</v>
      </c>
      <c r="E30" s="129"/>
      <c r="F30" s="12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  <c r="AL30" s="119"/>
      <c r="AM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</row>
    <row r="31" spans="1:59" s="147" customFormat="1" x14ac:dyDescent="0.4">
      <c r="A31" s="163" t="s">
        <v>673</v>
      </c>
      <c r="B31" s="174" t="s">
        <v>791</v>
      </c>
      <c r="C31" s="173">
        <v>10648</v>
      </c>
      <c r="D31" s="173">
        <v>10648000</v>
      </c>
      <c r="E31" s="129"/>
      <c r="F31" s="12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  <c r="AL31" s="119"/>
      <c r="AM31" s="119"/>
      <c r="AN31" s="119"/>
      <c r="AO31" s="119"/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</row>
    <row r="32" spans="1:59" s="147" customFormat="1" ht="54" x14ac:dyDescent="0.4">
      <c r="A32" s="164" t="s">
        <v>945</v>
      </c>
      <c r="B32" s="168" t="s">
        <v>731</v>
      </c>
      <c r="C32" s="165">
        <v>7028.06</v>
      </c>
      <c r="D32" s="165">
        <v>7028056</v>
      </c>
      <c r="E32" s="129"/>
      <c r="F32" s="12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</row>
    <row r="33" spans="1:59" s="147" customFormat="1" ht="54" x14ac:dyDescent="0.4">
      <c r="A33" s="164" t="s">
        <v>565</v>
      </c>
      <c r="B33" s="166" t="s">
        <v>674</v>
      </c>
      <c r="C33" s="165">
        <v>6582.11</v>
      </c>
      <c r="D33" s="165">
        <v>6582114</v>
      </c>
      <c r="E33" s="129"/>
      <c r="F33" s="12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19"/>
      <c r="BC33" s="119"/>
      <c r="BD33" s="119"/>
      <c r="BE33" s="119"/>
      <c r="BF33" s="119"/>
      <c r="BG33" s="119"/>
    </row>
    <row r="34" spans="1:59" s="147" customFormat="1" ht="54" x14ac:dyDescent="0.4">
      <c r="A34" s="164" t="s">
        <v>677</v>
      </c>
      <c r="B34" s="166" t="s">
        <v>679</v>
      </c>
      <c r="C34" s="165">
        <v>40</v>
      </c>
      <c r="D34" s="165">
        <v>40000</v>
      </c>
      <c r="E34" s="129"/>
      <c r="F34" s="12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119"/>
      <c r="AG34" s="119"/>
      <c r="AH34" s="119"/>
      <c r="AI34" s="119"/>
      <c r="AJ34" s="119"/>
      <c r="AK34" s="119"/>
      <c r="AL34" s="119"/>
      <c r="AM34" s="119"/>
      <c r="AN34" s="119"/>
      <c r="AO34" s="119"/>
      <c r="AP34" s="119"/>
      <c r="AQ34" s="119"/>
      <c r="AR34" s="119"/>
      <c r="AS34" s="119"/>
      <c r="AT34" s="119"/>
      <c r="AU34" s="119"/>
      <c r="AV34" s="119"/>
      <c r="AW34" s="119"/>
      <c r="AX34" s="119"/>
      <c r="AY34" s="119"/>
      <c r="AZ34" s="119"/>
      <c r="BA34" s="119"/>
      <c r="BB34" s="119"/>
      <c r="BC34" s="119"/>
      <c r="BD34" s="119"/>
      <c r="BE34" s="119"/>
      <c r="BF34" s="119"/>
      <c r="BG34" s="119"/>
    </row>
    <row r="35" spans="1:59" s="147" customFormat="1" ht="36" x14ac:dyDescent="0.4">
      <c r="A35" s="164" t="s">
        <v>678</v>
      </c>
      <c r="B35" s="166" t="s">
        <v>680</v>
      </c>
      <c r="C35" s="165">
        <v>50</v>
      </c>
      <c r="D35" s="165">
        <v>50000</v>
      </c>
      <c r="E35" s="129"/>
      <c r="F35" s="12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19"/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19"/>
      <c r="AX35" s="119"/>
      <c r="AY35" s="119"/>
      <c r="AZ35" s="119"/>
      <c r="BA35" s="119"/>
      <c r="BB35" s="119"/>
      <c r="BC35" s="119"/>
      <c r="BD35" s="119"/>
      <c r="BE35" s="119"/>
      <c r="BF35" s="119"/>
      <c r="BG35" s="119"/>
    </row>
    <row r="36" spans="1:59" s="147" customFormat="1" ht="36" x14ac:dyDescent="0.4">
      <c r="A36" s="164" t="s">
        <v>681</v>
      </c>
      <c r="B36" s="166" t="s">
        <v>682</v>
      </c>
      <c r="C36" s="165">
        <v>10</v>
      </c>
      <c r="D36" s="165">
        <v>10000</v>
      </c>
      <c r="E36" s="129"/>
      <c r="F36" s="12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</row>
    <row r="37" spans="1:59" s="147" customFormat="1" ht="36" x14ac:dyDescent="0.4">
      <c r="A37" s="164" t="s">
        <v>683</v>
      </c>
      <c r="B37" s="166" t="s">
        <v>684</v>
      </c>
      <c r="C37" s="165">
        <v>380</v>
      </c>
      <c r="D37" s="165">
        <v>380000</v>
      </c>
      <c r="E37" s="129"/>
      <c r="F37" s="12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</row>
    <row r="38" spans="1:59" s="147" customFormat="1" x14ac:dyDescent="0.4">
      <c r="A38" s="163" t="s">
        <v>685</v>
      </c>
      <c r="B38" s="172" t="s">
        <v>686</v>
      </c>
      <c r="C38" s="173">
        <v>17.03</v>
      </c>
      <c r="D38" s="173">
        <v>17027.13</v>
      </c>
      <c r="E38" s="129"/>
      <c r="F38" s="12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119"/>
      <c r="BE38" s="119"/>
      <c r="BF38" s="119"/>
      <c r="BG38" s="119"/>
    </row>
    <row r="39" spans="1:59" s="147" customFormat="1" x14ac:dyDescent="0.4">
      <c r="A39" s="163" t="s">
        <v>687</v>
      </c>
      <c r="B39" s="172" t="s">
        <v>688</v>
      </c>
      <c r="C39" s="173">
        <v>11.01</v>
      </c>
      <c r="D39" s="173">
        <v>11014</v>
      </c>
      <c r="E39" s="129"/>
      <c r="F39" s="12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</row>
    <row r="40" spans="1:59" s="147" customFormat="1" x14ac:dyDescent="0.4">
      <c r="A40" s="163" t="s">
        <v>646</v>
      </c>
      <c r="B40" s="172" t="s">
        <v>689</v>
      </c>
      <c r="C40" s="173">
        <v>16.62</v>
      </c>
      <c r="D40" s="173">
        <v>16625.3</v>
      </c>
      <c r="E40" s="129"/>
      <c r="F40" s="12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119"/>
      <c r="AI40" s="119"/>
      <c r="AJ40" s="119"/>
      <c r="AK40" s="119"/>
      <c r="AL40" s="119"/>
      <c r="AM40" s="119"/>
      <c r="AN40" s="119"/>
      <c r="AO40" s="119"/>
      <c r="AP40" s="119"/>
      <c r="AQ40" s="119"/>
      <c r="AR40" s="119"/>
      <c r="AS40" s="119"/>
      <c r="AT40" s="119"/>
      <c r="AU40" s="119"/>
      <c r="AV40" s="119"/>
      <c r="AW40" s="119"/>
      <c r="AX40" s="119"/>
      <c r="AY40" s="119"/>
      <c r="AZ40" s="119"/>
      <c r="BA40" s="119"/>
      <c r="BB40" s="119"/>
      <c r="BC40" s="119"/>
      <c r="BD40" s="119"/>
      <c r="BE40" s="119"/>
      <c r="BF40" s="119"/>
      <c r="BG40" s="119"/>
    </row>
    <row r="41" spans="1:59" s="147" customFormat="1" x14ac:dyDescent="0.4">
      <c r="A41" s="163" t="s">
        <v>624</v>
      </c>
      <c r="B41" s="172" t="s">
        <v>691</v>
      </c>
      <c r="C41" s="173">
        <v>541.86</v>
      </c>
      <c r="D41" s="173">
        <v>541857.56999999995</v>
      </c>
      <c r="E41" s="129"/>
      <c r="F41" s="12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</row>
    <row r="42" spans="1:59" s="147" customFormat="1" x14ac:dyDescent="0.4">
      <c r="A42" s="163" t="s">
        <v>690</v>
      </c>
      <c r="B42" s="172" t="s">
        <v>692</v>
      </c>
      <c r="C42" s="173">
        <v>122.48</v>
      </c>
      <c r="D42" s="173">
        <v>122485.96</v>
      </c>
      <c r="E42" s="129"/>
      <c r="F42" s="12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Q42" s="119"/>
      <c r="AR42" s="119"/>
      <c r="AS42" s="119"/>
      <c r="AT42" s="119"/>
      <c r="AU42" s="119"/>
      <c r="AV42" s="119"/>
      <c r="AW42" s="119"/>
      <c r="AX42" s="119"/>
      <c r="AY42" s="119"/>
      <c r="AZ42" s="119"/>
      <c r="BA42" s="119"/>
      <c r="BB42" s="119"/>
      <c r="BC42" s="119"/>
      <c r="BD42" s="119"/>
      <c r="BE42" s="119"/>
      <c r="BF42" s="119"/>
      <c r="BG42" s="119"/>
    </row>
    <row r="43" spans="1:59" s="147" customFormat="1" x14ac:dyDescent="0.4">
      <c r="A43" s="163" t="s">
        <v>565</v>
      </c>
      <c r="B43" s="172" t="s">
        <v>693</v>
      </c>
      <c r="C43" s="173">
        <v>1197.75</v>
      </c>
      <c r="D43" s="173">
        <v>1197752.97</v>
      </c>
      <c r="E43" s="129"/>
      <c r="F43" s="12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19"/>
      <c r="BD43" s="119"/>
      <c r="BE43" s="119"/>
      <c r="BF43" s="119"/>
      <c r="BG43" s="119"/>
    </row>
    <row r="44" spans="1:59" s="147" customFormat="1" x14ac:dyDescent="0.4">
      <c r="A44" s="163" t="s">
        <v>694</v>
      </c>
      <c r="B44" s="172" t="s">
        <v>695</v>
      </c>
      <c r="C44" s="173">
        <v>63.17</v>
      </c>
      <c r="D44" s="173">
        <v>63168.23</v>
      </c>
      <c r="E44" s="129"/>
      <c r="F44" s="12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19"/>
      <c r="BA44" s="119"/>
      <c r="BB44" s="119"/>
      <c r="BC44" s="119"/>
      <c r="BD44" s="119"/>
      <c r="BE44" s="119"/>
      <c r="BF44" s="119"/>
      <c r="BG44" s="119"/>
    </row>
    <row r="45" spans="1:59" s="147" customFormat="1" ht="36" x14ac:dyDescent="0.4">
      <c r="A45" s="163" t="s">
        <v>696</v>
      </c>
      <c r="B45" s="172" t="s">
        <v>697</v>
      </c>
      <c r="C45" s="173">
        <v>611.55999999999995</v>
      </c>
      <c r="D45" s="173">
        <v>611558.68999999994</v>
      </c>
      <c r="E45" s="129"/>
      <c r="F45" s="12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19"/>
      <c r="AI45" s="119"/>
      <c r="AJ45" s="119"/>
      <c r="AK45" s="119"/>
      <c r="AL45" s="119"/>
      <c r="AM45" s="119"/>
      <c r="AN45" s="119"/>
      <c r="AO45" s="119"/>
      <c r="AP45" s="119"/>
      <c r="AQ45" s="119"/>
      <c r="AR45" s="119"/>
      <c r="AS45" s="119"/>
      <c r="AT45" s="119"/>
      <c r="AU45" s="119"/>
      <c r="AV45" s="119"/>
      <c r="AW45" s="119"/>
      <c r="AX45" s="119"/>
      <c r="AY45" s="119"/>
      <c r="AZ45" s="119"/>
      <c r="BA45" s="119"/>
      <c r="BB45" s="119"/>
      <c r="BC45" s="119"/>
      <c r="BD45" s="119"/>
      <c r="BE45" s="119"/>
      <c r="BF45" s="119"/>
      <c r="BG45" s="119"/>
    </row>
    <row r="46" spans="1:59" s="147" customFormat="1" x14ac:dyDescent="0.4">
      <c r="A46" s="163" t="s">
        <v>565</v>
      </c>
      <c r="B46" s="172" t="s">
        <v>792</v>
      </c>
      <c r="C46" s="173">
        <v>2000</v>
      </c>
      <c r="D46" s="173">
        <v>2000000</v>
      </c>
      <c r="E46" s="129"/>
      <c r="F46" s="12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19"/>
      <c r="BB46" s="119"/>
      <c r="BC46" s="119"/>
      <c r="BD46" s="119"/>
      <c r="BE46" s="119"/>
      <c r="BF46" s="119"/>
      <c r="BG46" s="119"/>
    </row>
    <row r="47" spans="1:59" s="147" customFormat="1" ht="36" x14ac:dyDescent="0.4">
      <c r="A47" s="164" t="s">
        <v>734</v>
      </c>
      <c r="B47" s="168" t="s">
        <v>735</v>
      </c>
      <c r="C47" s="165">
        <v>600.19000000000005</v>
      </c>
      <c r="D47" s="165">
        <v>600187.89</v>
      </c>
      <c r="E47" s="129"/>
      <c r="F47" s="12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9"/>
      <c r="AJ47" s="119"/>
      <c r="AK47" s="119"/>
      <c r="AL47" s="119"/>
      <c r="AM47" s="119"/>
      <c r="AN47" s="119"/>
      <c r="AO47" s="119"/>
      <c r="AP47" s="119"/>
      <c r="AQ47" s="119"/>
      <c r="AR47" s="119"/>
      <c r="AS47" s="119"/>
      <c r="AT47" s="119"/>
      <c r="AU47" s="119"/>
      <c r="AV47" s="119"/>
      <c r="AW47" s="119"/>
      <c r="AX47" s="119"/>
      <c r="AY47" s="119"/>
      <c r="AZ47" s="119"/>
      <c r="BA47" s="119"/>
      <c r="BB47" s="119"/>
      <c r="BC47" s="119"/>
      <c r="BD47" s="119"/>
      <c r="BE47" s="119"/>
      <c r="BF47" s="119"/>
      <c r="BG47" s="119"/>
    </row>
    <row r="48" spans="1:59" s="147" customFormat="1" ht="36" x14ac:dyDescent="0.4">
      <c r="A48" s="164" t="s">
        <v>736</v>
      </c>
      <c r="B48" s="168" t="s">
        <v>737</v>
      </c>
      <c r="C48" s="165">
        <v>200</v>
      </c>
      <c r="D48" s="165">
        <v>200000</v>
      </c>
      <c r="E48" s="129"/>
      <c r="F48" s="12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  <c r="BA48" s="119"/>
      <c r="BB48" s="119"/>
      <c r="BC48" s="119"/>
      <c r="BD48" s="119"/>
      <c r="BE48" s="119"/>
      <c r="BF48" s="119"/>
      <c r="BG48" s="119"/>
    </row>
    <row r="49" spans="1:59" s="147" customFormat="1" ht="72" x14ac:dyDescent="0.4">
      <c r="A49" s="164" t="s">
        <v>639</v>
      </c>
      <c r="B49" s="168" t="s">
        <v>738</v>
      </c>
      <c r="C49" s="165">
        <v>830</v>
      </c>
      <c r="D49" s="165">
        <v>830000</v>
      </c>
      <c r="E49" s="129"/>
      <c r="F49" s="12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</row>
    <row r="50" spans="1:59" s="147" customFormat="1" ht="36" x14ac:dyDescent="0.4">
      <c r="A50" s="164" t="s">
        <v>565</v>
      </c>
      <c r="B50" s="168" t="s">
        <v>739</v>
      </c>
      <c r="C50" s="165">
        <v>200</v>
      </c>
      <c r="D50" s="165">
        <v>200000</v>
      </c>
      <c r="E50" s="129"/>
      <c r="F50" s="12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</row>
    <row r="51" spans="1:59" s="147" customFormat="1" ht="36" x14ac:dyDescent="0.4">
      <c r="A51" s="164" t="s">
        <v>565</v>
      </c>
      <c r="B51" s="168" t="s">
        <v>740</v>
      </c>
      <c r="C51" s="165">
        <v>1200</v>
      </c>
      <c r="D51" s="165">
        <v>1200000</v>
      </c>
      <c r="E51" s="129"/>
      <c r="F51" s="12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</row>
    <row r="52" spans="1:59" s="147" customFormat="1" x14ac:dyDescent="0.4">
      <c r="A52" s="163" t="s">
        <v>741</v>
      </c>
      <c r="B52" s="174" t="s">
        <v>742</v>
      </c>
      <c r="C52" s="173">
        <v>2322.5</v>
      </c>
      <c r="D52" s="173">
        <v>2322503.85</v>
      </c>
      <c r="E52" s="129"/>
      <c r="F52" s="12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</row>
    <row r="53" spans="1:59" s="147" customFormat="1" x14ac:dyDescent="0.4">
      <c r="A53" s="163" t="s">
        <v>743</v>
      </c>
      <c r="B53" s="174" t="s">
        <v>742</v>
      </c>
      <c r="C53" s="173">
        <v>1432.71</v>
      </c>
      <c r="D53" s="173">
        <v>1432711.71</v>
      </c>
      <c r="E53" s="129"/>
      <c r="F53" s="12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</row>
    <row r="54" spans="1:59" s="147" customFormat="1" x14ac:dyDescent="0.4">
      <c r="A54" s="163" t="s">
        <v>906</v>
      </c>
      <c r="B54" s="174" t="s">
        <v>744</v>
      </c>
      <c r="C54" s="173">
        <v>981.72</v>
      </c>
      <c r="D54" s="173">
        <v>981722.03</v>
      </c>
      <c r="E54" s="129"/>
      <c r="F54" s="12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</row>
    <row r="55" spans="1:59" s="147" customFormat="1" x14ac:dyDescent="0.4">
      <c r="A55" s="163" t="s">
        <v>745</v>
      </c>
      <c r="B55" s="174" t="s">
        <v>746</v>
      </c>
      <c r="C55" s="173">
        <v>1598.58</v>
      </c>
      <c r="D55" s="173">
        <v>1598576.66</v>
      </c>
      <c r="E55" s="129"/>
      <c r="F55" s="12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</row>
    <row r="56" spans="1:59" s="147" customFormat="1" x14ac:dyDescent="0.4">
      <c r="A56" s="163" t="s">
        <v>747</v>
      </c>
      <c r="B56" s="174" t="s">
        <v>748</v>
      </c>
      <c r="C56" s="173">
        <v>2.77</v>
      </c>
      <c r="D56" s="173">
        <v>2766.52</v>
      </c>
      <c r="E56" s="129"/>
      <c r="F56" s="12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</row>
    <row r="57" spans="1:59" s="147" customFormat="1" ht="36" x14ac:dyDescent="0.4">
      <c r="A57" s="163" t="s">
        <v>754</v>
      </c>
      <c r="B57" s="174" t="s">
        <v>749</v>
      </c>
      <c r="C57" s="173">
        <v>40</v>
      </c>
      <c r="D57" s="173">
        <v>40000</v>
      </c>
      <c r="E57" s="129"/>
      <c r="F57" s="12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</row>
    <row r="58" spans="1:59" s="147" customFormat="1" x14ac:dyDescent="0.4">
      <c r="A58" s="163" t="s">
        <v>750</v>
      </c>
      <c r="B58" s="174" t="s">
        <v>751</v>
      </c>
      <c r="C58" s="173">
        <v>6.8</v>
      </c>
      <c r="D58" s="173">
        <v>6796.28</v>
      </c>
      <c r="E58" s="129"/>
      <c r="F58" s="12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</row>
    <row r="59" spans="1:59" s="147" customFormat="1" x14ac:dyDescent="0.4">
      <c r="A59" s="163" t="s">
        <v>752</v>
      </c>
      <c r="B59" s="174" t="s">
        <v>753</v>
      </c>
      <c r="C59" s="173">
        <v>298.42</v>
      </c>
      <c r="D59" s="173">
        <v>298421.78000000003</v>
      </c>
      <c r="E59" s="129"/>
      <c r="F59" s="12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F59" s="119"/>
      <c r="AG59" s="119"/>
      <c r="AH59" s="119"/>
      <c r="AI59" s="119"/>
      <c r="AJ59" s="119"/>
      <c r="AK59" s="119"/>
      <c r="AL59" s="119"/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19"/>
      <c r="AX59" s="119"/>
      <c r="AY59" s="119"/>
      <c r="AZ59" s="119"/>
      <c r="BA59" s="119"/>
      <c r="BB59" s="119"/>
      <c r="BC59" s="119"/>
      <c r="BD59" s="119"/>
      <c r="BE59" s="119"/>
      <c r="BF59" s="119"/>
      <c r="BG59" s="119"/>
    </row>
    <row r="60" spans="1:59" s="147" customFormat="1" ht="36" x14ac:dyDescent="0.4">
      <c r="A60" s="163" t="s">
        <v>754</v>
      </c>
      <c r="B60" s="174" t="s">
        <v>749</v>
      </c>
      <c r="C60" s="173">
        <v>380.29</v>
      </c>
      <c r="D60" s="173">
        <v>380287</v>
      </c>
      <c r="E60" s="129"/>
      <c r="F60" s="12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  <c r="AC60" s="119"/>
      <c r="AD60" s="119"/>
      <c r="AE60" s="119"/>
      <c r="AF60" s="119"/>
      <c r="AG60" s="119"/>
      <c r="AH60" s="119"/>
      <c r="AI60" s="119"/>
      <c r="AJ60" s="119"/>
      <c r="AK60" s="119"/>
      <c r="AL60" s="119"/>
      <c r="AM60" s="119"/>
      <c r="AN60" s="119"/>
      <c r="AO60" s="119"/>
      <c r="AP60" s="119"/>
      <c r="AQ60" s="119"/>
      <c r="AR60" s="119"/>
      <c r="AS60" s="119"/>
      <c r="AT60" s="119"/>
      <c r="AU60" s="119"/>
      <c r="AV60" s="119"/>
      <c r="AW60" s="119"/>
      <c r="AX60" s="119"/>
      <c r="AY60" s="119"/>
      <c r="AZ60" s="119"/>
      <c r="BA60" s="119"/>
      <c r="BB60" s="119"/>
      <c r="BC60" s="119"/>
      <c r="BD60" s="119"/>
      <c r="BE60" s="119"/>
      <c r="BF60" s="119"/>
      <c r="BG60" s="119"/>
    </row>
    <row r="61" spans="1:59" s="147" customFormat="1" ht="36" x14ac:dyDescent="0.4">
      <c r="A61" s="163" t="s">
        <v>755</v>
      </c>
      <c r="B61" s="174" t="s">
        <v>756</v>
      </c>
      <c r="C61" s="173">
        <v>988.36</v>
      </c>
      <c r="D61" s="173">
        <v>988358.48</v>
      </c>
      <c r="E61" s="129"/>
      <c r="F61" s="12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19"/>
      <c r="AA61" s="119"/>
      <c r="AB61" s="119"/>
      <c r="AC61" s="119"/>
      <c r="AD61" s="119"/>
      <c r="AE61" s="119"/>
      <c r="AF61" s="119"/>
      <c r="AG61" s="119"/>
      <c r="AH61" s="119"/>
      <c r="AI61" s="119"/>
      <c r="AJ61" s="119"/>
      <c r="AK61" s="119"/>
      <c r="AL61" s="119"/>
      <c r="AM61" s="119"/>
      <c r="AN61" s="119"/>
      <c r="AO61" s="119"/>
      <c r="AP61" s="119"/>
      <c r="AQ61" s="119"/>
      <c r="AR61" s="119"/>
      <c r="AS61" s="119"/>
      <c r="AT61" s="119"/>
      <c r="AU61" s="119"/>
      <c r="AV61" s="119"/>
      <c r="AW61" s="119"/>
      <c r="AX61" s="119"/>
      <c r="AY61" s="119"/>
      <c r="AZ61" s="119"/>
      <c r="BA61" s="119"/>
      <c r="BB61" s="119"/>
      <c r="BC61" s="119"/>
      <c r="BD61" s="119"/>
      <c r="BE61" s="119"/>
      <c r="BF61" s="119"/>
      <c r="BG61" s="119"/>
    </row>
    <row r="62" spans="1:59" s="147" customFormat="1" ht="54" x14ac:dyDescent="0.4">
      <c r="A62" s="163" t="s">
        <v>867</v>
      </c>
      <c r="B62" s="174" t="s">
        <v>757</v>
      </c>
      <c r="C62" s="173">
        <v>140.16999999999999</v>
      </c>
      <c r="D62" s="173">
        <v>140165.26</v>
      </c>
      <c r="E62" s="129"/>
      <c r="F62" s="12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19"/>
      <c r="AA62" s="119"/>
      <c r="AB62" s="119"/>
      <c r="AC62" s="119"/>
      <c r="AD62" s="119"/>
      <c r="AE62" s="119"/>
      <c r="AF62" s="119"/>
      <c r="AG62" s="119"/>
      <c r="AH62" s="119"/>
      <c r="AI62" s="119"/>
      <c r="AJ62" s="119"/>
      <c r="AK62" s="119"/>
      <c r="AL62" s="119"/>
      <c r="AM62" s="119"/>
      <c r="AN62" s="119"/>
      <c r="AO62" s="119"/>
      <c r="AP62" s="119"/>
      <c r="AQ62" s="119"/>
      <c r="AR62" s="119"/>
      <c r="AS62" s="119"/>
      <c r="AT62" s="119"/>
      <c r="AU62" s="119"/>
      <c r="AV62" s="119"/>
      <c r="AW62" s="119"/>
      <c r="AX62" s="119"/>
      <c r="AY62" s="119"/>
      <c r="AZ62" s="119"/>
      <c r="BA62" s="119"/>
      <c r="BB62" s="119"/>
      <c r="BC62" s="119"/>
      <c r="BD62" s="119"/>
      <c r="BE62" s="119"/>
      <c r="BF62" s="119"/>
      <c r="BG62" s="119"/>
    </row>
    <row r="63" spans="1:59" s="147" customFormat="1" x14ac:dyDescent="0.4">
      <c r="A63" s="164" t="s">
        <v>743</v>
      </c>
      <c r="B63" s="168" t="s">
        <v>758</v>
      </c>
      <c r="C63" s="165">
        <v>3500</v>
      </c>
      <c r="D63" s="165">
        <v>3500000</v>
      </c>
      <c r="E63" s="129"/>
      <c r="F63" s="12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T63" s="119"/>
      <c r="U63" s="119"/>
      <c r="V63" s="119"/>
      <c r="W63" s="119"/>
      <c r="X63" s="119"/>
      <c r="Y63" s="119"/>
      <c r="Z63" s="119"/>
      <c r="AA63" s="119"/>
      <c r="AB63" s="119"/>
      <c r="AC63" s="119"/>
      <c r="AD63" s="119"/>
      <c r="AE63" s="119"/>
      <c r="AF63" s="119"/>
      <c r="AG63" s="119"/>
      <c r="AH63" s="119"/>
      <c r="AI63" s="119"/>
      <c r="AJ63" s="119"/>
      <c r="AK63" s="119"/>
      <c r="AL63" s="119"/>
      <c r="AM63" s="119"/>
      <c r="AN63" s="119"/>
      <c r="AO63" s="119"/>
      <c r="AP63" s="119"/>
      <c r="AQ63" s="119"/>
      <c r="AR63" s="119"/>
      <c r="AS63" s="119"/>
      <c r="AT63" s="119"/>
      <c r="AU63" s="119"/>
      <c r="AV63" s="119"/>
      <c r="AW63" s="119"/>
      <c r="AX63" s="119"/>
      <c r="AY63" s="119"/>
      <c r="AZ63" s="119"/>
      <c r="BA63" s="119"/>
      <c r="BB63" s="119"/>
      <c r="BC63" s="119"/>
      <c r="BD63" s="119"/>
      <c r="BE63" s="119"/>
      <c r="BF63" s="119"/>
      <c r="BG63" s="119"/>
    </row>
    <row r="64" spans="1:59" s="147" customFormat="1" ht="36" x14ac:dyDescent="0.4">
      <c r="A64" s="164" t="s">
        <v>906</v>
      </c>
      <c r="B64" s="168" t="s">
        <v>759</v>
      </c>
      <c r="C64" s="165">
        <v>2000</v>
      </c>
      <c r="D64" s="165">
        <v>2000000</v>
      </c>
      <c r="E64" s="129"/>
      <c r="F64" s="12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  <c r="X64" s="119"/>
      <c r="Y64" s="119"/>
      <c r="Z64" s="119"/>
      <c r="AA64" s="119"/>
      <c r="AB64" s="119"/>
      <c r="AC64" s="119"/>
      <c r="AD64" s="119"/>
      <c r="AE64" s="119"/>
      <c r="AF64" s="119"/>
      <c r="AG64" s="119"/>
      <c r="AH64" s="119"/>
      <c r="AI64" s="119"/>
      <c r="AJ64" s="119"/>
      <c r="AK64" s="119"/>
      <c r="AL64" s="119"/>
      <c r="AM64" s="119"/>
      <c r="AN64" s="119"/>
      <c r="AO64" s="119"/>
      <c r="AP64" s="119"/>
      <c r="AQ64" s="119"/>
      <c r="AR64" s="119"/>
      <c r="AS64" s="119"/>
      <c r="AT64" s="119"/>
      <c r="AU64" s="119"/>
      <c r="AV64" s="119"/>
      <c r="AW64" s="119"/>
      <c r="AX64" s="119"/>
      <c r="AY64" s="119"/>
      <c r="AZ64" s="119"/>
      <c r="BA64" s="119"/>
      <c r="BB64" s="119"/>
      <c r="BC64" s="119"/>
      <c r="BD64" s="119"/>
      <c r="BE64" s="119"/>
      <c r="BF64" s="119"/>
      <c r="BG64" s="119"/>
    </row>
    <row r="65" spans="1:59" s="147" customFormat="1" x14ac:dyDescent="0.4">
      <c r="A65" s="164" t="s">
        <v>752</v>
      </c>
      <c r="B65" s="168" t="s">
        <v>760</v>
      </c>
      <c r="C65" s="165">
        <v>3892</v>
      </c>
      <c r="D65" s="165">
        <v>3892000</v>
      </c>
      <c r="E65" s="129"/>
      <c r="F65" s="12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19"/>
      <c r="AA65" s="119"/>
      <c r="AB65" s="119"/>
      <c r="AC65" s="119"/>
      <c r="AD65" s="119"/>
      <c r="AE65" s="119"/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AZ65" s="119"/>
      <c r="BA65" s="119"/>
      <c r="BB65" s="119"/>
      <c r="BC65" s="119"/>
      <c r="BD65" s="119"/>
      <c r="BE65" s="119"/>
      <c r="BF65" s="119"/>
      <c r="BG65" s="119"/>
    </row>
    <row r="66" spans="1:59" s="147" customFormat="1" x14ac:dyDescent="0.4">
      <c r="A66" s="164" t="s">
        <v>755</v>
      </c>
      <c r="B66" s="168" t="s">
        <v>761</v>
      </c>
      <c r="C66" s="165">
        <v>3000</v>
      </c>
      <c r="D66" s="165">
        <v>3000000</v>
      </c>
      <c r="E66" s="129"/>
      <c r="F66" s="129"/>
      <c r="G66" s="119"/>
      <c r="H66" s="119"/>
      <c r="I66" s="119"/>
      <c r="J66" s="119"/>
      <c r="K66" s="119"/>
      <c r="L66" s="119"/>
      <c r="M66" s="119"/>
      <c r="N66" s="119"/>
      <c r="O66" s="119"/>
      <c r="P66" s="119"/>
      <c r="Q66" s="119"/>
      <c r="R66" s="119"/>
      <c r="S66" s="119"/>
      <c r="T66" s="119"/>
      <c r="U66" s="119"/>
      <c r="V66" s="119"/>
      <c r="W66" s="119"/>
      <c r="X66" s="119"/>
      <c r="Y66" s="119"/>
      <c r="Z66" s="119"/>
      <c r="AA66" s="119"/>
      <c r="AB66" s="119"/>
      <c r="AC66" s="119"/>
      <c r="AD66" s="119"/>
      <c r="AE66" s="119"/>
      <c r="AF66" s="119"/>
      <c r="AG66" s="119"/>
      <c r="AH66" s="119"/>
      <c r="AI66" s="119"/>
      <c r="AJ66" s="119"/>
      <c r="AK66" s="119"/>
      <c r="AL66" s="119"/>
      <c r="AM66" s="119"/>
      <c r="AN66" s="119"/>
      <c r="AO66" s="119"/>
      <c r="AP66" s="119"/>
      <c r="AQ66" s="119"/>
      <c r="AR66" s="119"/>
      <c r="AS66" s="119"/>
      <c r="AT66" s="119"/>
      <c r="AU66" s="119"/>
      <c r="AV66" s="119"/>
      <c r="AW66" s="119"/>
      <c r="AX66" s="119"/>
      <c r="AY66" s="119"/>
      <c r="AZ66" s="119"/>
      <c r="BA66" s="119"/>
      <c r="BB66" s="119"/>
      <c r="BC66" s="119"/>
      <c r="BD66" s="119"/>
      <c r="BE66" s="119"/>
      <c r="BF66" s="119"/>
      <c r="BG66" s="119"/>
    </row>
    <row r="67" spans="1:59" s="147" customFormat="1" x14ac:dyDescent="0.4">
      <c r="A67" s="163" t="s">
        <v>762</v>
      </c>
      <c r="B67" s="174" t="s">
        <v>763</v>
      </c>
      <c r="C67" s="173">
        <v>43.96</v>
      </c>
      <c r="D67" s="173">
        <v>43956</v>
      </c>
      <c r="E67" s="129"/>
      <c r="F67" s="129"/>
      <c r="G67" s="119"/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19"/>
      <c r="Z67" s="119"/>
      <c r="AA67" s="119"/>
      <c r="AB67" s="119"/>
      <c r="AC67" s="119"/>
      <c r="AD67" s="119"/>
      <c r="AE67" s="119"/>
      <c r="AF67" s="119"/>
      <c r="AG67" s="119"/>
      <c r="AH67" s="119"/>
      <c r="AI67" s="119"/>
      <c r="AJ67" s="119"/>
      <c r="AK67" s="119"/>
      <c r="AL67" s="119"/>
      <c r="AM67" s="119"/>
      <c r="AN67" s="119"/>
      <c r="AO67" s="119"/>
      <c r="AP67" s="119"/>
      <c r="AQ67" s="119"/>
      <c r="AR67" s="119"/>
      <c r="AS67" s="119"/>
      <c r="AT67" s="119"/>
      <c r="AU67" s="119"/>
      <c r="AV67" s="119"/>
      <c r="AW67" s="119"/>
      <c r="AX67" s="119"/>
      <c r="AY67" s="119"/>
      <c r="AZ67" s="119"/>
      <c r="BA67" s="119"/>
      <c r="BB67" s="119"/>
      <c r="BC67" s="119"/>
      <c r="BD67" s="119"/>
      <c r="BE67" s="119"/>
      <c r="BF67" s="119"/>
      <c r="BG67" s="119"/>
    </row>
    <row r="68" spans="1:59" s="147" customFormat="1" ht="36" x14ac:dyDescent="0.4">
      <c r="A68" s="164" t="s">
        <v>565</v>
      </c>
      <c r="B68" s="166" t="s">
        <v>764</v>
      </c>
      <c r="C68" s="165">
        <v>4130</v>
      </c>
      <c r="D68" s="165">
        <v>4130000</v>
      </c>
      <c r="E68" s="129"/>
      <c r="F68" s="129"/>
      <c r="G68" s="119"/>
      <c r="H68" s="119"/>
      <c r="I68" s="119"/>
      <c r="J68" s="119"/>
      <c r="K68" s="119"/>
      <c r="L68" s="119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  <c r="AB68" s="119"/>
      <c r="AC68" s="119"/>
      <c r="AD68" s="119"/>
      <c r="AE68" s="119"/>
      <c r="AF68" s="119"/>
      <c r="AG68" s="119"/>
      <c r="AH68" s="119"/>
      <c r="AI68" s="119"/>
      <c r="AJ68" s="119"/>
      <c r="AK68" s="119"/>
      <c r="AL68" s="119"/>
      <c r="AM68" s="119"/>
      <c r="AN68" s="119"/>
      <c r="AO68" s="119"/>
      <c r="AP68" s="119"/>
      <c r="AQ68" s="119"/>
      <c r="AR68" s="119"/>
      <c r="AS68" s="119"/>
      <c r="AT68" s="119"/>
      <c r="AU68" s="119"/>
      <c r="AV68" s="119"/>
      <c r="AW68" s="119"/>
      <c r="AX68" s="119"/>
      <c r="AY68" s="119"/>
      <c r="AZ68" s="119"/>
      <c r="BA68" s="119"/>
      <c r="BB68" s="119"/>
      <c r="BC68" s="119"/>
      <c r="BD68" s="119"/>
      <c r="BE68" s="119"/>
      <c r="BF68" s="119"/>
      <c r="BG68" s="119"/>
    </row>
    <row r="69" spans="1:59" s="147" customFormat="1" ht="36" x14ac:dyDescent="0.4">
      <c r="A69" s="163" t="s">
        <v>766</v>
      </c>
      <c r="B69" s="174" t="s">
        <v>767</v>
      </c>
      <c r="C69" s="173">
        <v>72</v>
      </c>
      <c r="D69" s="173">
        <v>72000</v>
      </c>
      <c r="E69" s="129"/>
      <c r="F69" s="129"/>
      <c r="G69" s="119"/>
      <c r="H69" s="119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  <c r="T69" s="119"/>
      <c r="U69" s="119"/>
      <c r="V69" s="119"/>
      <c r="W69" s="119"/>
      <c r="X69" s="119"/>
      <c r="Y69" s="119"/>
      <c r="Z69" s="119"/>
      <c r="AA69" s="119"/>
      <c r="AB69" s="119"/>
      <c r="AC69" s="119"/>
      <c r="AD69" s="119"/>
      <c r="AE69" s="119"/>
      <c r="AF69" s="119"/>
      <c r="AG69" s="119"/>
      <c r="AH69" s="119"/>
      <c r="AI69" s="119"/>
      <c r="AJ69" s="119"/>
      <c r="AK69" s="119"/>
      <c r="AL69" s="119"/>
      <c r="AM69" s="119"/>
      <c r="AN69" s="119"/>
      <c r="AO69" s="119"/>
      <c r="AP69" s="119"/>
      <c r="AQ69" s="119"/>
      <c r="AR69" s="119"/>
      <c r="AS69" s="119"/>
      <c r="AT69" s="119"/>
      <c r="AU69" s="119"/>
      <c r="AV69" s="119"/>
      <c r="AW69" s="119"/>
      <c r="AX69" s="119"/>
      <c r="AY69" s="119"/>
      <c r="AZ69" s="119"/>
      <c r="BA69" s="119"/>
      <c r="BB69" s="119"/>
      <c r="BC69" s="119"/>
      <c r="BD69" s="119"/>
      <c r="BE69" s="119"/>
      <c r="BF69" s="119"/>
      <c r="BG69" s="119"/>
    </row>
    <row r="70" spans="1:59" s="147" customFormat="1" ht="54" x14ac:dyDescent="0.4">
      <c r="A70" s="144" t="s">
        <v>946</v>
      </c>
      <c r="B70" s="145" t="s">
        <v>864</v>
      </c>
      <c r="C70" s="146">
        <v>45</v>
      </c>
      <c r="D70" s="146">
        <v>45000</v>
      </c>
      <c r="E70" s="129"/>
      <c r="F70" s="12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119"/>
      <c r="AF70" s="119"/>
      <c r="AG70" s="119"/>
      <c r="AH70" s="119"/>
      <c r="AI70" s="119"/>
      <c r="AJ70" s="119"/>
      <c r="AK70" s="119"/>
      <c r="AL70" s="119"/>
      <c r="AM70" s="119"/>
      <c r="AN70" s="119"/>
      <c r="AO70" s="119"/>
      <c r="AP70" s="119"/>
      <c r="AQ70" s="119"/>
      <c r="AR70" s="119"/>
      <c r="AS70" s="119"/>
      <c r="AT70" s="119"/>
      <c r="AU70" s="119"/>
      <c r="AV70" s="119"/>
      <c r="AW70" s="119"/>
      <c r="AX70" s="119"/>
      <c r="AY70" s="119"/>
      <c r="AZ70" s="119"/>
      <c r="BA70" s="119"/>
      <c r="BB70" s="119"/>
      <c r="BC70" s="119"/>
      <c r="BD70" s="119"/>
      <c r="BE70" s="119"/>
      <c r="BF70" s="119"/>
      <c r="BG70" s="119"/>
    </row>
    <row r="71" spans="1:59" s="147" customFormat="1" ht="36" x14ac:dyDescent="0.4">
      <c r="A71" s="144" t="s">
        <v>810</v>
      </c>
      <c r="B71" s="185" t="s">
        <v>403</v>
      </c>
      <c r="C71" s="178"/>
      <c r="D71" s="178">
        <v>2.91</v>
      </c>
      <c r="E71" s="179"/>
      <c r="F71" s="179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119"/>
      <c r="W71" s="119"/>
      <c r="X71" s="119"/>
      <c r="Y71" s="119"/>
      <c r="Z71" s="119"/>
      <c r="AA71" s="119"/>
      <c r="AB71" s="119"/>
      <c r="AC71" s="119"/>
      <c r="AD71" s="119"/>
      <c r="AE71" s="119"/>
      <c r="AF71" s="119"/>
      <c r="AG71" s="119"/>
      <c r="AH71" s="119"/>
      <c r="AI71" s="119"/>
      <c r="AJ71" s="119"/>
      <c r="AK71" s="119"/>
      <c r="AL71" s="119"/>
      <c r="AM71" s="119"/>
      <c r="AN71" s="119"/>
      <c r="AO71" s="119"/>
      <c r="AP71" s="119"/>
      <c r="AQ71" s="119"/>
      <c r="AR71" s="119"/>
      <c r="AS71" s="119"/>
      <c r="AT71" s="119"/>
      <c r="AU71" s="119"/>
      <c r="AV71" s="119"/>
      <c r="AW71" s="119"/>
      <c r="AX71" s="119"/>
      <c r="AY71" s="119"/>
      <c r="AZ71" s="119"/>
      <c r="BA71" s="119"/>
      <c r="BB71" s="119"/>
      <c r="BC71" s="119"/>
      <c r="BD71" s="119"/>
      <c r="BE71" s="119"/>
      <c r="BF71" s="119"/>
      <c r="BG71" s="119"/>
    </row>
    <row r="72" spans="1:59" s="147" customFormat="1" ht="36" x14ac:dyDescent="0.4">
      <c r="A72" s="144" t="s">
        <v>867</v>
      </c>
      <c r="B72" s="185" t="s">
        <v>868</v>
      </c>
      <c r="C72" s="146"/>
      <c r="D72" s="146"/>
      <c r="E72" s="178">
        <v>3.55</v>
      </c>
      <c r="F72" s="178">
        <v>-3.93</v>
      </c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19"/>
      <c r="AE72" s="119"/>
      <c r="AF72" s="119"/>
      <c r="AG72" s="119"/>
      <c r="AH72" s="119"/>
      <c r="AI72" s="119"/>
      <c r="AJ72" s="119"/>
      <c r="AK72" s="119"/>
      <c r="AL72" s="119"/>
      <c r="AM72" s="119"/>
      <c r="AN72" s="119"/>
      <c r="AO72" s="119"/>
      <c r="AP72" s="119"/>
      <c r="AQ72" s="119"/>
      <c r="AR72" s="119"/>
      <c r="AS72" s="119"/>
      <c r="AT72" s="119"/>
      <c r="AU72" s="119"/>
      <c r="AV72" s="119"/>
      <c r="AW72" s="119"/>
      <c r="AX72" s="119"/>
      <c r="AY72" s="119"/>
      <c r="AZ72" s="119"/>
      <c r="BA72" s="119"/>
      <c r="BB72" s="119"/>
      <c r="BC72" s="119"/>
      <c r="BD72" s="119"/>
      <c r="BE72" s="119"/>
      <c r="BF72" s="119"/>
      <c r="BG72" s="119"/>
    </row>
    <row r="73" spans="1:59" s="147" customFormat="1" ht="36" x14ac:dyDescent="0.4">
      <c r="A73" s="144" t="s">
        <v>810</v>
      </c>
      <c r="B73" s="185" t="s">
        <v>403</v>
      </c>
      <c r="C73" s="146"/>
      <c r="D73" s="146"/>
      <c r="E73" s="178">
        <v>2.91</v>
      </c>
      <c r="F73" s="178">
        <v>2.91</v>
      </c>
      <c r="G73" s="119"/>
      <c r="H73" s="119"/>
      <c r="I73" s="119"/>
      <c r="J73" s="119"/>
      <c r="K73" s="119"/>
      <c r="L73" s="119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  <c r="AB73" s="119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19"/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9"/>
      <c r="AY73" s="119"/>
      <c r="AZ73" s="119"/>
      <c r="BA73" s="119"/>
      <c r="BB73" s="119"/>
      <c r="BC73" s="119"/>
      <c r="BD73" s="119"/>
      <c r="BE73" s="119"/>
      <c r="BF73" s="119"/>
      <c r="BG73" s="119"/>
    </row>
    <row r="74" spans="1:59" s="147" customFormat="1" ht="72" x14ac:dyDescent="0.4">
      <c r="A74" s="144" t="s">
        <v>806</v>
      </c>
      <c r="B74" s="185" t="s">
        <v>155</v>
      </c>
      <c r="C74" s="146"/>
      <c r="D74" s="146"/>
      <c r="E74" s="178">
        <v>1.4</v>
      </c>
      <c r="F74" s="178">
        <v>3</v>
      </c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119"/>
      <c r="V74" s="119"/>
      <c r="W74" s="119"/>
      <c r="X74" s="119"/>
      <c r="Y74" s="119"/>
      <c r="Z74" s="119"/>
      <c r="AA74" s="119"/>
      <c r="AB74" s="119"/>
      <c r="AC74" s="119"/>
      <c r="AD74" s="119"/>
      <c r="AE74" s="119"/>
      <c r="AF74" s="119"/>
      <c r="AG74" s="119"/>
      <c r="AH74" s="119"/>
      <c r="AI74" s="119"/>
      <c r="AJ74" s="119"/>
      <c r="AK74" s="119"/>
      <c r="AL74" s="119"/>
      <c r="AM74" s="119"/>
      <c r="AN74" s="119"/>
      <c r="AO74" s="119"/>
      <c r="AP74" s="119"/>
      <c r="AQ74" s="119"/>
      <c r="AR74" s="119"/>
      <c r="AS74" s="119"/>
      <c r="AT74" s="119"/>
      <c r="AU74" s="119"/>
      <c r="AV74" s="119"/>
      <c r="AW74" s="119"/>
      <c r="AX74" s="119"/>
      <c r="AY74" s="119"/>
      <c r="AZ74" s="119"/>
      <c r="BA74" s="119"/>
      <c r="BB74" s="119"/>
      <c r="BC74" s="119"/>
      <c r="BD74" s="119"/>
      <c r="BE74" s="119"/>
      <c r="BF74" s="119"/>
      <c r="BG74" s="119"/>
    </row>
    <row r="75" spans="1:59" s="147" customFormat="1" x14ac:dyDescent="0.4">
      <c r="A75" s="148"/>
      <c r="B75" s="149"/>
      <c r="C75" s="150"/>
      <c r="D75" s="150"/>
      <c r="E75" s="133"/>
      <c r="F75" s="133"/>
      <c r="G75" s="119"/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/>
      <c r="U75" s="119"/>
      <c r="V75" s="119"/>
      <c r="W75" s="119"/>
      <c r="X75" s="119"/>
      <c r="Y75" s="119"/>
      <c r="Z75" s="119"/>
      <c r="AA75" s="119"/>
      <c r="AB75" s="119"/>
      <c r="AC75" s="119"/>
      <c r="AD75" s="119"/>
      <c r="AE75" s="119"/>
      <c r="AF75" s="119"/>
      <c r="AG75" s="119"/>
      <c r="AH75" s="119"/>
      <c r="AI75" s="119"/>
      <c r="AJ75" s="119"/>
      <c r="AK75" s="119"/>
      <c r="AL75" s="119"/>
      <c r="AM75" s="119"/>
      <c r="AN75" s="119"/>
      <c r="AO75" s="119"/>
      <c r="AP75" s="119"/>
      <c r="AQ75" s="119"/>
      <c r="AR75" s="119"/>
      <c r="AS75" s="119"/>
      <c r="AT75" s="119"/>
      <c r="AU75" s="119"/>
      <c r="AV75" s="119"/>
      <c r="AW75" s="119"/>
      <c r="AX75" s="119"/>
      <c r="AY75" s="119"/>
      <c r="AZ75" s="119"/>
      <c r="BA75" s="119"/>
      <c r="BB75" s="119"/>
      <c r="BC75" s="119"/>
      <c r="BD75" s="119"/>
      <c r="BE75" s="119"/>
      <c r="BF75" s="119"/>
      <c r="BG75" s="119"/>
    </row>
    <row r="76" spans="1:59" s="147" customFormat="1" x14ac:dyDescent="0.4">
      <c r="A76" s="148"/>
      <c r="B76" s="149"/>
      <c r="C76" s="150"/>
      <c r="D76" s="150"/>
      <c r="E76" s="133"/>
      <c r="F76" s="133"/>
      <c r="G76" s="119"/>
      <c r="H76" s="119"/>
      <c r="I76" s="119"/>
      <c r="J76" s="119"/>
      <c r="K76" s="119"/>
      <c r="L76" s="119"/>
      <c r="M76" s="119"/>
      <c r="N76" s="119"/>
      <c r="O76" s="119"/>
      <c r="P76" s="119"/>
      <c r="Q76" s="119"/>
      <c r="R76" s="119"/>
      <c r="S76" s="119"/>
      <c r="T76" s="119"/>
      <c r="U76" s="119"/>
      <c r="V76" s="119"/>
      <c r="W76" s="119"/>
      <c r="X76" s="119"/>
      <c r="Y76" s="119"/>
      <c r="Z76" s="119"/>
      <c r="AA76" s="119"/>
      <c r="AB76" s="119"/>
      <c r="AC76" s="119"/>
      <c r="AD76" s="119"/>
      <c r="AE76" s="119"/>
      <c r="AF76" s="119"/>
      <c r="AG76" s="119"/>
      <c r="AH76" s="119"/>
      <c r="AI76" s="119"/>
      <c r="AJ76" s="119"/>
      <c r="AK76" s="119"/>
      <c r="AL76" s="119"/>
      <c r="AM76" s="119"/>
      <c r="AN76" s="119"/>
      <c r="AO76" s="119"/>
      <c r="AP76" s="119"/>
      <c r="AQ76" s="119"/>
      <c r="AR76" s="119"/>
      <c r="AS76" s="119"/>
      <c r="AT76" s="119"/>
      <c r="AU76" s="119"/>
      <c r="AV76" s="119"/>
      <c r="AW76" s="119"/>
      <c r="AX76" s="119"/>
      <c r="AY76" s="119"/>
      <c r="AZ76" s="119"/>
      <c r="BA76" s="119"/>
      <c r="BB76" s="119"/>
      <c r="BC76" s="119"/>
      <c r="BD76" s="119"/>
      <c r="BE76" s="119"/>
      <c r="BF76" s="119"/>
      <c r="BG76" s="119"/>
    </row>
    <row r="77" spans="1:59" s="147" customFormat="1" x14ac:dyDescent="0.4">
      <c r="A77" s="126" t="s">
        <v>552</v>
      </c>
      <c r="B77" s="143"/>
      <c r="C77" s="129">
        <f>C78+C79+C80+C81+C82+C83+C84+C85+C86+C87+C88+C89+C90+C91+C92+C93+C94+C95+C96+C97+C98+C99</f>
        <v>31463.959999999995</v>
      </c>
      <c r="D77" s="129">
        <f>D78+D79+D80+D81+D82+D83+D84+D85+D86+D87+D88+D89+D90+D91+D92+D93+D94+D95+D96+D97+D98+D99</f>
        <v>31463966.729999997</v>
      </c>
      <c r="E77" s="129">
        <f>E78+E79+E80+E81+E82+E83+E84+E85+E86+E87+E88+E89+E90+E91+E92+E93+E94+E95+E96+E97+E98+E99</f>
        <v>0</v>
      </c>
      <c r="F77" s="129">
        <f>F78+F79+F80+F81+F82+F83+F84+F85+F86+F87+F88+F89+F90+F91+F92+F93+F94+F95+F96+F97+F98+F99</f>
        <v>0</v>
      </c>
      <c r="G77" s="119"/>
      <c r="H77" s="119"/>
      <c r="I77" s="119"/>
      <c r="J77" s="119"/>
      <c r="K77" s="119"/>
      <c r="L77" s="119"/>
      <c r="M77" s="119"/>
      <c r="N77" s="119"/>
      <c r="O77" s="119"/>
      <c r="P77" s="119"/>
      <c r="Q77" s="119"/>
      <c r="R77" s="119"/>
      <c r="S77" s="119"/>
      <c r="T77" s="119"/>
      <c r="U77" s="119"/>
      <c r="V77" s="119"/>
      <c r="W77" s="119"/>
      <c r="X77" s="119"/>
      <c r="Y77" s="119"/>
      <c r="Z77" s="119"/>
      <c r="AA77" s="119"/>
      <c r="AB77" s="119"/>
      <c r="AC77" s="119"/>
      <c r="AD77" s="119"/>
      <c r="AE77" s="119"/>
      <c r="AF77" s="119"/>
      <c r="AG77" s="119"/>
      <c r="AH77" s="119"/>
      <c r="AI77" s="119"/>
      <c r="AJ77" s="119"/>
      <c r="AK77" s="119"/>
      <c r="AL77" s="119"/>
      <c r="AM77" s="119"/>
      <c r="AN77" s="119"/>
      <c r="AO77" s="119"/>
      <c r="AP77" s="119"/>
      <c r="AQ77" s="119"/>
      <c r="AR77" s="119"/>
      <c r="AS77" s="119"/>
      <c r="AT77" s="119"/>
      <c r="AU77" s="119"/>
      <c r="AV77" s="119"/>
      <c r="AW77" s="119"/>
      <c r="AX77" s="119"/>
      <c r="AY77" s="119"/>
      <c r="AZ77" s="119"/>
      <c r="BA77" s="119"/>
      <c r="BB77" s="119"/>
      <c r="BC77" s="119"/>
      <c r="BD77" s="119"/>
      <c r="BE77" s="119"/>
      <c r="BF77" s="119"/>
      <c r="BG77" s="119"/>
    </row>
    <row r="78" spans="1:59" s="147" customFormat="1" ht="72" x14ac:dyDescent="0.4">
      <c r="A78" s="163" t="s">
        <v>704</v>
      </c>
      <c r="B78" s="172" t="s">
        <v>765</v>
      </c>
      <c r="C78" s="173">
        <v>2680.35</v>
      </c>
      <c r="D78" s="173">
        <v>2680350</v>
      </c>
      <c r="E78" s="146"/>
      <c r="F78" s="146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  <c r="AD78" s="119"/>
      <c r="AE78" s="119"/>
      <c r="AF78" s="119"/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19"/>
      <c r="AS78" s="119"/>
      <c r="AT78" s="119"/>
      <c r="AU78" s="119"/>
      <c r="AV78" s="119"/>
      <c r="AW78" s="119"/>
      <c r="AX78" s="119"/>
      <c r="AY78" s="119"/>
      <c r="AZ78" s="119"/>
      <c r="BA78" s="119"/>
      <c r="BB78" s="119"/>
      <c r="BC78" s="119"/>
      <c r="BD78" s="119"/>
      <c r="BE78" s="119"/>
      <c r="BF78" s="119"/>
      <c r="BG78" s="119"/>
    </row>
    <row r="79" spans="1:59" s="147" customFormat="1" ht="90" x14ac:dyDescent="0.4">
      <c r="A79" s="163" t="s">
        <v>705</v>
      </c>
      <c r="B79" s="172" t="s">
        <v>707</v>
      </c>
      <c r="C79" s="173">
        <v>6259.29</v>
      </c>
      <c r="D79" s="173">
        <v>6259290.8799999999</v>
      </c>
      <c r="E79" s="146"/>
      <c r="F79" s="146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19"/>
      <c r="R79" s="119"/>
      <c r="S79" s="119"/>
      <c r="T79" s="119"/>
      <c r="U79" s="119"/>
      <c r="V79" s="119"/>
      <c r="W79" s="119"/>
      <c r="X79" s="119"/>
      <c r="Y79" s="119"/>
      <c r="Z79" s="119"/>
      <c r="AA79" s="119"/>
      <c r="AB79" s="119"/>
      <c r="AC79" s="119"/>
      <c r="AD79" s="119"/>
      <c r="AE79" s="119"/>
      <c r="AF79" s="119"/>
      <c r="AG79" s="119"/>
      <c r="AH79" s="119"/>
      <c r="AI79" s="119"/>
      <c r="AJ79" s="119"/>
      <c r="AK79" s="119"/>
      <c r="AL79" s="119"/>
      <c r="AM79" s="119"/>
      <c r="AN79" s="119"/>
      <c r="AO79" s="119"/>
      <c r="AP79" s="119"/>
      <c r="AQ79" s="119"/>
      <c r="AR79" s="119"/>
      <c r="AS79" s="119"/>
      <c r="AT79" s="119"/>
      <c r="AU79" s="119"/>
      <c r="AV79" s="119"/>
      <c r="AW79" s="119"/>
      <c r="AX79" s="119"/>
      <c r="AY79" s="119"/>
      <c r="AZ79" s="119"/>
      <c r="BA79" s="119"/>
      <c r="BB79" s="119"/>
      <c r="BC79" s="119"/>
      <c r="BD79" s="119"/>
      <c r="BE79" s="119"/>
      <c r="BF79" s="119"/>
      <c r="BG79" s="119"/>
    </row>
    <row r="80" spans="1:59" s="147" customFormat="1" ht="36" x14ac:dyDescent="0.4">
      <c r="A80" s="163" t="s">
        <v>706</v>
      </c>
      <c r="B80" s="172" t="s">
        <v>708</v>
      </c>
      <c r="C80" s="173">
        <v>22.6</v>
      </c>
      <c r="D80" s="173">
        <v>22600</v>
      </c>
      <c r="E80" s="146"/>
      <c r="F80" s="146"/>
      <c r="G80" s="119"/>
      <c r="H80" s="119"/>
      <c r="I80" s="119"/>
      <c r="J80" s="119"/>
      <c r="K80" s="119"/>
      <c r="L80" s="119"/>
      <c r="M80" s="119"/>
      <c r="N80" s="119"/>
      <c r="O80" s="119"/>
      <c r="P80" s="119"/>
      <c r="Q80" s="119"/>
      <c r="R80" s="119"/>
      <c r="S80" s="119"/>
      <c r="T80" s="119"/>
      <c r="U80" s="119"/>
      <c r="V80" s="119"/>
      <c r="W80" s="119"/>
      <c r="X80" s="119"/>
      <c r="Y80" s="119"/>
      <c r="Z80" s="119"/>
      <c r="AA80" s="119"/>
      <c r="AB80" s="119"/>
      <c r="AC80" s="119"/>
      <c r="AD80" s="119"/>
      <c r="AE80" s="119"/>
      <c r="AF80" s="119"/>
      <c r="AG80" s="119"/>
      <c r="AH80" s="119"/>
      <c r="AI80" s="119"/>
      <c r="AJ80" s="119"/>
      <c r="AK80" s="119"/>
      <c r="AL80" s="119"/>
      <c r="AM80" s="119"/>
      <c r="AN80" s="119"/>
      <c r="AO80" s="119"/>
      <c r="AP80" s="119"/>
      <c r="AQ80" s="119"/>
      <c r="AR80" s="119"/>
      <c r="AS80" s="119"/>
      <c r="AT80" s="119"/>
      <c r="AU80" s="119"/>
      <c r="AV80" s="119"/>
      <c r="AW80" s="119"/>
      <c r="AX80" s="119"/>
      <c r="AY80" s="119"/>
      <c r="AZ80" s="119"/>
      <c r="BA80" s="119"/>
      <c r="BB80" s="119"/>
      <c r="BC80" s="119"/>
      <c r="BD80" s="119"/>
      <c r="BE80" s="119"/>
      <c r="BF80" s="119"/>
      <c r="BG80" s="119"/>
    </row>
    <row r="81" spans="1:59" s="147" customFormat="1" ht="36" x14ac:dyDescent="0.4">
      <c r="A81" s="163" t="s">
        <v>709</v>
      </c>
      <c r="B81" s="172" t="s">
        <v>710</v>
      </c>
      <c r="C81" s="173">
        <v>33.700000000000003</v>
      </c>
      <c r="D81" s="173">
        <v>33700</v>
      </c>
      <c r="E81" s="146"/>
      <c r="F81" s="146"/>
      <c r="G81" s="119"/>
      <c r="H81" s="119"/>
      <c r="I81" s="119"/>
      <c r="J81" s="119"/>
      <c r="K81" s="119"/>
      <c r="L81" s="119"/>
      <c r="M81" s="119"/>
      <c r="N81" s="119"/>
      <c r="O81" s="119"/>
      <c r="P81" s="119"/>
      <c r="Q81" s="119"/>
      <c r="R81" s="119"/>
      <c r="S81" s="119"/>
      <c r="T81" s="119"/>
      <c r="U81" s="119"/>
      <c r="V81" s="119"/>
      <c r="W81" s="119"/>
      <c r="X81" s="119"/>
      <c r="Y81" s="119"/>
      <c r="Z81" s="119"/>
      <c r="AA81" s="119"/>
      <c r="AB81" s="119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  <c r="AW81" s="119"/>
      <c r="AX81" s="119"/>
      <c r="AY81" s="119"/>
      <c r="AZ81" s="119"/>
      <c r="BA81" s="119"/>
      <c r="BB81" s="119"/>
      <c r="BC81" s="119"/>
      <c r="BD81" s="119"/>
      <c r="BE81" s="119"/>
      <c r="BF81" s="119"/>
      <c r="BG81" s="119"/>
    </row>
    <row r="82" spans="1:59" s="147" customFormat="1" x14ac:dyDescent="0.4">
      <c r="A82" s="163" t="s">
        <v>711</v>
      </c>
      <c r="B82" s="172" t="s">
        <v>712</v>
      </c>
      <c r="C82" s="173">
        <v>212.2</v>
      </c>
      <c r="D82" s="173">
        <v>212200</v>
      </c>
      <c r="E82" s="146"/>
      <c r="F82" s="146"/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119"/>
      <c r="R82" s="119"/>
      <c r="S82" s="119"/>
      <c r="T82" s="119"/>
      <c r="U82" s="119"/>
      <c r="V82" s="119"/>
      <c r="W82" s="119"/>
      <c r="X82" s="119"/>
      <c r="Y82" s="119"/>
      <c r="Z82" s="119"/>
      <c r="AA82" s="119"/>
      <c r="AB82" s="119"/>
      <c r="AC82" s="119"/>
      <c r="AD82" s="119"/>
      <c r="AE82" s="119"/>
      <c r="AF82" s="119"/>
      <c r="AG82" s="119"/>
      <c r="AH82" s="119"/>
      <c r="AI82" s="119"/>
      <c r="AJ82" s="119"/>
      <c r="AK82" s="119"/>
      <c r="AL82" s="119"/>
      <c r="AM82" s="119"/>
      <c r="AN82" s="119"/>
      <c r="AO82" s="119"/>
      <c r="AP82" s="119"/>
      <c r="AQ82" s="119"/>
      <c r="AR82" s="119"/>
      <c r="AS82" s="119"/>
      <c r="AT82" s="119"/>
      <c r="AU82" s="119"/>
      <c r="AV82" s="119"/>
      <c r="AW82" s="119"/>
      <c r="AX82" s="119"/>
      <c r="AY82" s="119"/>
      <c r="AZ82" s="119"/>
      <c r="BA82" s="119"/>
      <c r="BB82" s="119"/>
      <c r="BC82" s="119"/>
      <c r="BD82" s="119"/>
      <c r="BE82" s="119"/>
      <c r="BF82" s="119"/>
      <c r="BG82" s="119"/>
    </row>
    <row r="83" spans="1:59" s="147" customFormat="1" ht="36" x14ac:dyDescent="0.4">
      <c r="A83" s="163" t="s">
        <v>713</v>
      </c>
      <c r="B83" s="172" t="s">
        <v>714</v>
      </c>
      <c r="C83" s="173">
        <v>32</v>
      </c>
      <c r="D83" s="173">
        <v>32000</v>
      </c>
      <c r="E83" s="146"/>
      <c r="F83" s="146"/>
      <c r="G83" s="119"/>
      <c r="H83" s="119"/>
      <c r="I83" s="119"/>
      <c r="J83" s="119"/>
      <c r="K83" s="119"/>
      <c r="L83" s="119"/>
      <c r="M83" s="119"/>
      <c r="N83" s="119"/>
      <c r="O83" s="119"/>
      <c r="P83" s="119"/>
      <c r="Q83" s="119"/>
      <c r="R83" s="119"/>
      <c r="S83" s="119"/>
      <c r="T83" s="119"/>
      <c r="U83" s="119"/>
      <c r="V83" s="119"/>
      <c r="W83" s="119"/>
      <c r="X83" s="119"/>
      <c r="Y83" s="119"/>
      <c r="Z83" s="119"/>
      <c r="AA83" s="119"/>
      <c r="AB83" s="119"/>
      <c r="AC83" s="119"/>
      <c r="AD83" s="119"/>
      <c r="AE83" s="119"/>
      <c r="AF83" s="119"/>
      <c r="AG83" s="119"/>
      <c r="AH83" s="119"/>
      <c r="AI83" s="119"/>
      <c r="AJ83" s="119"/>
      <c r="AK83" s="119"/>
      <c r="AL83" s="119"/>
      <c r="AM83" s="119"/>
      <c r="AN83" s="119"/>
      <c r="AO83" s="119"/>
      <c r="AP83" s="119"/>
      <c r="AQ83" s="119"/>
      <c r="AR83" s="119"/>
      <c r="AS83" s="119"/>
      <c r="AT83" s="119"/>
      <c r="AU83" s="119"/>
      <c r="AV83" s="119"/>
      <c r="AW83" s="119"/>
      <c r="AX83" s="119"/>
      <c r="AY83" s="119"/>
      <c r="AZ83" s="119"/>
      <c r="BA83" s="119"/>
      <c r="BB83" s="119"/>
      <c r="BC83" s="119"/>
      <c r="BD83" s="119"/>
      <c r="BE83" s="119"/>
      <c r="BF83" s="119"/>
      <c r="BG83" s="119"/>
    </row>
    <row r="84" spans="1:59" s="147" customFormat="1" ht="36" x14ac:dyDescent="0.4">
      <c r="A84" s="163" t="s">
        <v>715</v>
      </c>
      <c r="B84" s="172" t="s">
        <v>716</v>
      </c>
      <c r="C84" s="173">
        <v>202.1</v>
      </c>
      <c r="D84" s="173">
        <v>202100</v>
      </c>
      <c r="E84" s="146"/>
      <c r="F84" s="146"/>
      <c r="G84" s="119"/>
      <c r="H84" s="119"/>
      <c r="I84" s="119"/>
      <c r="J84" s="119"/>
      <c r="K84" s="119"/>
      <c r="L84" s="119"/>
      <c r="M84" s="119"/>
      <c r="N84" s="119"/>
      <c r="O84" s="119"/>
      <c r="P84" s="119"/>
      <c r="Q84" s="119"/>
      <c r="R84" s="119"/>
      <c r="S84" s="119"/>
      <c r="T84" s="119"/>
      <c r="U84" s="119"/>
      <c r="V84" s="119"/>
      <c r="W84" s="119"/>
      <c r="X84" s="119"/>
      <c r="Y84" s="119"/>
      <c r="Z84" s="119"/>
      <c r="AA84" s="119"/>
      <c r="AB84" s="119"/>
      <c r="AC84" s="119"/>
      <c r="AD84" s="119"/>
      <c r="AE84" s="119"/>
      <c r="AF84" s="119"/>
      <c r="AG84" s="119"/>
      <c r="AH84" s="119"/>
      <c r="AI84" s="119"/>
      <c r="AJ84" s="119"/>
      <c r="AK84" s="119"/>
      <c r="AL84" s="119"/>
      <c r="AM84" s="119"/>
      <c r="AN84" s="119"/>
      <c r="AO84" s="119"/>
      <c r="AP84" s="119"/>
      <c r="AQ84" s="119"/>
      <c r="AR84" s="119"/>
      <c r="AS84" s="119"/>
      <c r="AT84" s="119"/>
      <c r="AU84" s="119"/>
      <c r="AV84" s="119"/>
      <c r="AW84" s="119"/>
      <c r="AX84" s="119"/>
      <c r="AY84" s="119"/>
      <c r="AZ84" s="119"/>
      <c r="BA84" s="119"/>
      <c r="BB84" s="119"/>
      <c r="BC84" s="119"/>
      <c r="BD84" s="119"/>
      <c r="BE84" s="119"/>
      <c r="BF84" s="119"/>
      <c r="BG84" s="119"/>
    </row>
    <row r="85" spans="1:59" s="147" customFormat="1" ht="72" x14ac:dyDescent="0.4">
      <c r="A85" s="164" t="s">
        <v>704</v>
      </c>
      <c r="B85" s="166" t="s">
        <v>717</v>
      </c>
      <c r="C85" s="165">
        <v>581.19000000000005</v>
      </c>
      <c r="D85" s="165">
        <v>581190</v>
      </c>
      <c r="E85" s="146"/>
      <c r="F85" s="146"/>
      <c r="G85" s="119"/>
      <c r="H85" s="119"/>
      <c r="I85" s="119"/>
      <c r="J85" s="119"/>
      <c r="K85" s="119"/>
      <c r="L85" s="119"/>
      <c r="M85" s="119"/>
      <c r="N85" s="119"/>
      <c r="O85" s="119"/>
      <c r="P85" s="119"/>
      <c r="Q85" s="119"/>
      <c r="R85" s="119"/>
      <c r="S85" s="119"/>
      <c r="T85" s="119"/>
      <c r="U85" s="119"/>
      <c r="V85" s="119"/>
      <c r="W85" s="119"/>
      <c r="X85" s="119"/>
      <c r="Y85" s="119"/>
      <c r="Z85" s="119"/>
      <c r="AA85" s="119"/>
      <c r="AB85" s="119"/>
      <c r="AC85" s="119"/>
      <c r="AD85" s="119"/>
      <c r="AE85" s="119"/>
      <c r="AF85" s="119"/>
      <c r="AG85" s="119"/>
      <c r="AH85" s="119"/>
      <c r="AI85" s="119"/>
      <c r="AJ85" s="119"/>
      <c r="AK85" s="119"/>
      <c r="AL85" s="119"/>
      <c r="AM85" s="119"/>
      <c r="AN85" s="119"/>
      <c r="AO85" s="119"/>
      <c r="AP85" s="119"/>
      <c r="AQ85" s="119"/>
      <c r="AR85" s="119"/>
      <c r="AS85" s="119"/>
      <c r="AT85" s="119"/>
      <c r="AU85" s="119"/>
      <c r="AV85" s="119"/>
      <c r="AW85" s="119"/>
      <c r="AX85" s="119"/>
      <c r="AY85" s="119"/>
      <c r="AZ85" s="119"/>
      <c r="BA85" s="119"/>
      <c r="BB85" s="119"/>
      <c r="BC85" s="119"/>
      <c r="BD85" s="119"/>
      <c r="BE85" s="119"/>
      <c r="BF85" s="119"/>
      <c r="BG85" s="119"/>
    </row>
    <row r="86" spans="1:59" s="147" customFormat="1" ht="54" x14ac:dyDescent="0.4">
      <c r="A86" s="164" t="s">
        <v>718</v>
      </c>
      <c r="B86" s="166" t="s">
        <v>719</v>
      </c>
      <c r="C86" s="165">
        <v>109.5</v>
      </c>
      <c r="D86" s="165">
        <v>109500</v>
      </c>
      <c r="E86" s="146"/>
      <c r="F86" s="146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  <c r="Z86" s="119"/>
      <c r="AA86" s="119"/>
      <c r="AB86" s="119"/>
      <c r="AC86" s="119"/>
      <c r="AD86" s="119"/>
      <c r="AE86" s="119"/>
      <c r="AF86" s="119"/>
      <c r="AG86" s="119"/>
      <c r="AH86" s="119"/>
      <c r="AI86" s="119"/>
      <c r="AJ86" s="119"/>
      <c r="AK86" s="119"/>
      <c r="AL86" s="119"/>
      <c r="AM86" s="119"/>
      <c r="AN86" s="119"/>
      <c r="AO86" s="119"/>
      <c r="AP86" s="119"/>
      <c r="AQ86" s="119"/>
      <c r="AR86" s="119"/>
      <c r="AS86" s="119"/>
      <c r="AT86" s="119"/>
      <c r="AU86" s="119"/>
      <c r="AV86" s="119"/>
      <c r="AW86" s="119"/>
      <c r="AX86" s="119"/>
      <c r="AY86" s="119"/>
      <c r="AZ86" s="119"/>
      <c r="BA86" s="119"/>
      <c r="BB86" s="119"/>
      <c r="BC86" s="119"/>
      <c r="BD86" s="119"/>
      <c r="BE86" s="119"/>
      <c r="BF86" s="119"/>
      <c r="BG86" s="119"/>
    </row>
    <row r="87" spans="1:59" s="147" customFormat="1" ht="162" x14ac:dyDescent="0.4">
      <c r="A87" s="164" t="s">
        <v>705</v>
      </c>
      <c r="B87" s="166" t="s">
        <v>720</v>
      </c>
      <c r="C87" s="165">
        <v>18582.080000000002</v>
      </c>
      <c r="D87" s="165">
        <v>18582080</v>
      </c>
      <c r="E87" s="146"/>
      <c r="F87" s="146"/>
      <c r="G87" s="119"/>
      <c r="H87" s="119"/>
      <c r="I87" s="119"/>
      <c r="J87" s="119"/>
      <c r="K87" s="119"/>
      <c r="L87" s="119"/>
      <c r="M87" s="119"/>
      <c r="N87" s="119"/>
      <c r="O87" s="119"/>
      <c r="P87" s="119"/>
      <c r="Q87" s="119"/>
      <c r="R87" s="119"/>
      <c r="S87" s="119"/>
      <c r="T87" s="119"/>
      <c r="U87" s="119"/>
      <c r="V87" s="119"/>
      <c r="W87" s="119"/>
      <c r="X87" s="119"/>
      <c r="Y87" s="119"/>
      <c r="Z87" s="119"/>
      <c r="AA87" s="119"/>
      <c r="AB87" s="119"/>
      <c r="AC87" s="119"/>
      <c r="AD87" s="119"/>
      <c r="AE87" s="119"/>
      <c r="AF87" s="119"/>
      <c r="AG87" s="119"/>
      <c r="AH87" s="119"/>
      <c r="AI87" s="119"/>
      <c r="AJ87" s="119"/>
      <c r="AK87" s="119"/>
      <c r="AL87" s="119"/>
      <c r="AM87" s="119"/>
      <c r="AN87" s="119"/>
      <c r="AO87" s="119"/>
      <c r="AP87" s="119"/>
      <c r="AQ87" s="119"/>
      <c r="AR87" s="119"/>
      <c r="AS87" s="119"/>
      <c r="AT87" s="119"/>
      <c r="AU87" s="119"/>
      <c r="AV87" s="119"/>
      <c r="AW87" s="119"/>
      <c r="AX87" s="119"/>
      <c r="AY87" s="119"/>
      <c r="AZ87" s="119"/>
      <c r="BA87" s="119"/>
      <c r="BB87" s="119"/>
      <c r="BC87" s="119"/>
      <c r="BD87" s="119"/>
      <c r="BE87" s="119"/>
      <c r="BF87" s="119"/>
      <c r="BG87" s="119"/>
    </row>
    <row r="88" spans="1:59" s="147" customFormat="1" ht="54" x14ac:dyDescent="0.4">
      <c r="A88" s="164" t="s">
        <v>721</v>
      </c>
      <c r="B88" s="169" t="s">
        <v>722</v>
      </c>
      <c r="C88" s="165">
        <v>727.23</v>
      </c>
      <c r="D88" s="165">
        <v>727230</v>
      </c>
      <c r="E88" s="146"/>
      <c r="F88" s="146"/>
      <c r="G88" s="119"/>
      <c r="H88" s="119"/>
      <c r="I88" s="119"/>
      <c r="J88" s="119"/>
      <c r="K88" s="119"/>
      <c r="L88" s="119"/>
      <c r="M88" s="119"/>
      <c r="N88" s="119"/>
      <c r="O88" s="119"/>
      <c r="P88" s="119"/>
      <c r="Q88" s="119"/>
      <c r="R88" s="119"/>
      <c r="S88" s="119"/>
      <c r="T88" s="119"/>
      <c r="U88" s="119"/>
      <c r="V88" s="119"/>
      <c r="W88" s="119"/>
      <c r="X88" s="119"/>
      <c r="Y88" s="119"/>
      <c r="Z88" s="119"/>
      <c r="AA88" s="119"/>
      <c r="AB88" s="119"/>
      <c r="AC88" s="119"/>
      <c r="AD88" s="119"/>
      <c r="AE88" s="119"/>
      <c r="AF88" s="119"/>
      <c r="AG88" s="119"/>
      <c r="AH88" s="119"/>
      <c r="AI88" s="119"/>
      <c r="AJ88" s="119"/>
      <c r="AK88" s="119"/>
      <c r="AL88" s="119"/>
      <c r="AM88" s="119"/>
      <c r="AN88" s="119"/>
      <c r="AO88" s="119"/>
      <c r="AP88" s="119"/>
      <c r="AQ88" s="119"/>
      <c r="AR88" s="119"/>
      <c r="AS88" s="119"/>
      <c r="AT88" s="119"/>
      <c r="AU88" s="119"/>
      <c r="AV88" s="119"/>
      <c r="AW88" s="119"/>
      <c r="AX88" s="119"/>
      <c r="AY88" s="119"/>
      <c r="AZ88" s="119"/>
      <c r="BA88" s="119"/>
      <c r="BB88" s="119"/>
      <c r="BC88" s="119"/>
      <c r="BD88" s="119"/>
      <c r="BE88" s="119"/>
      <c r="BF88" s="119"/>
      <c r="BG88" s="119"/>
    </row>
    <row r="89" spans="1:59" s="147" customFormat="1" x14ac:dyDescent="0.4">
      <c r="A89" s="144" t="s">
        <v>704</v>
      </c>
      <c r="B89" s="151" t="s">
        <v>724</v>
      </c>
      <c r="C89" s="146">
        <v>824.02</v>
      </c>
      <c r="D89" s="146">
        <v>824025.4</v>
      </c>
      <c r="E89" s="146"/>
      <c r="F89" s="146"/>
      <c r="G89" s="119"/>
      <c r="H89" s="119"/>
      <c r="I89" s="119"/>
      <c r="J89" s="119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19"/>
      <c r="V89" s="119"/>
      <c r="W89" s="119"/>
      <c r="X89" s="119"/>
      <c r="Y89" s="119"/>
      <c r="Z89" s="119"/>
      <c r="AA89" s="119"/>
      <c r="AB89" s="119"/>
      <c r="AC89" s="119"/>
      <c r="AD89" s="119"/>
      <c r="AE89" s="119"/>
      <c r="AF89" s="119"/>
      <c r="AG89" s="119"/>
      <c r="AH89" s="119"/>
      <c r="AI89" s="119"/>
      <c r="AJ89" s="119"/>
      <c r="AK89" s="119"/>
      <c r="AL89" s="119"/>
      <c r="AM89" s="119"/>
      <c r="AN89" s="119"/>
      <c r="AO89" s="119"/>
      <c r="AP89" s="119"/>
      <c r="AQ89" s="119"/>
      <c r="AR89" s="119"/>
      <c r="AS89" s="119"/>
      <c r="AT89" s="119"/>
      <c r="AU89" s="119"/>
      <c r="AV89" s="119"/>
      <c r="AW89" s="119"/>
      <c r="AX89" s="119"/>
      <c r="AY89" s="119"/>
      <c r="AZ89" s="119"/>
      <c r="BA89" s="119"/>
      <c r="BB89" s="119"/>
      <c r="BC89" s="119"/>
      <c r="BD89" s="119"/>
      <c r="BE89" s="119"/>
      <c r="BF89" s="119"/>
      <c r="BG89" s="119"/>
    </row>
    <row r="90" spans="1:59" s="147" customFormat="1" x14ac:dyDescent="0.4">
      <c r="A90" s="144" t="s">
        <v>705</v>
      </c>
      <c r="B90" s="151" t="s">
        <v>723</v>
      </c>
      <c r="C90" s="146">
        <v>3.52</v>
      </c>
      <c r="D90" s="146">
        <v>3517.74</v>
      </c>
      <c r="E90" s="146"/>
      <c r="F90" s="146"/>
      <c r="G90" s="119"/>
      <c r="H90" s="119"/>
      <c r="I90" s="119"/>
      <c r="J90" s="119"/>
      <c r="K90" s="119"/>
      <c r="L90" s="119"/>
      <c r="M90" s="119"/>
      <c r="N90" s="119"/>
      <c r="O90" s="119"/>
      <c r="P90" s="119"/>
      <c r="Q90" s="119"/>
      <c r="R90" s="119"/>
      <c r="S90" s="119"/>
      <c r="T90" s="119"/>
      <c r="U90" s="119"/>
      <c r="V90" s="119"/>
      <c r="W90" s="119"/>
      <c r="X90" s="119"/>
      <c r="Y90" s="119"/>
      <c r="Z90" s="119"/>
      <c r="AA90" s="119"/>
      <c r="AB90" s="119"/>
      <c r="AC90" s="119"/>
      <c r="AD90" s="119"/>
      <c r="AE90" s="119"/>
      <c r="AF90" s="119"/>
      <c r="AG90" s="119"/>
      <c r="AH90" s="119"/>
      <c r="AI90" s="119"/>
      <c r="AJ90" s="119"/>
      <c r="AK90" s="119"/>
      <c r="AL90" s="119"/>
      <c r="AM90" s="119"/>
      <c r="AN90" s="119"/>
      <c r="AO90" s="119"/>
      <c r="AP90" s="119"/>
      <c r="AQ90" s="119"/>
      <c r="AR90" s="119"/>
      <c r="AS90" s="119"/>
      <c r="AT90" s="119"/>
      <c r="AU90" s="119"/>
      <c r="AV90" s="119"/>
      <c r="AW90" s="119"/>
      <c r="AX90" s="119"/>
      <c r="AY90" s="119"/>
      <c r="AZ90" s="119"/>
      <c r="BA90" s="119"/>
      <c r="BB90" s="119"/>
      <c r="BC90" s="119"/>
      <c r="BD90" s="119"/>
      <c r="BE90" s="119"/>
      <c r="BF90" s="119"/>
      <c r="BG90" s="119"/>
    </row>
    <row r="91" spans="1:59" s="147" customFormat="1" x14ac:dyDescent="0.4">
      <c r="A91" s="144" t="s">
        <v>705</v>
      </c>
      <c r="B91" s="151" t="s">
        <v>725</v>
      </c>
      <c r="C91" s="146">
        <v>1146.44</v>
      </c>
      <c r="D91" s="146">
        <v>1146442.3899999999</v>
      </c>
      <c r="E91" s="146"/>
      <c r="F91" s="146"/>
      <c r="G91" s="119"/>
      <c r="H91" s="119"/>
      <c r="I91" s="119"/>
      <c r="J91" s="119"/>
      <c r="K91" s="119"/>
      <c r="L91" s="119"/>
      <c r="M91" s="119"/>
      <c r="N91" s="119"/>
      <c r="O91" s="119"/>
      <c r="P91" s="119"/>
      <c r="Q91" s="119"/>
      <c r="R91" s="119"/>
      <c r="S91" s="119"/>
      <c r="T91" s="119"/>
      <c r="U91" s="119"/>
      <c r="V91" s="119"/>
      <c r="W91" s="119"/>
      <c r="X91" s="119"/>
      <c r="Y91" s="119"/>
      <c r="Z91" s="119"/>
      <c r="AA91" s="119"/>
      <c r="AB91" s="119"/>
      <c r="AC91" s="119"/>
      <c r="AD91" s="119"/>
      <c r="AE91" s="119"/>
      <c r="AF91" s="119"/>
      <c r="AG91" s="119"/>
      <c r="AH91" s="119"/>
      <c r="AI91" s="119"/>
      <c r="AJ91" s="119"/>
      <c r="AK91" s="119"/>
      <c r="AL91" s="119"/>
      <c r="AM91" s="119"/>
      <c r="AN91" s="119"/>
      <c r="AO91" s="119"/>
      <c r="AP91" s="119"/>
      <c r="AQ91" s="119"/>
      <c r="AR91" s="119"/>
      <c r="AS91" s="119"/>
      <c r="AT91" s="119"/>
      <c r="AU91" s="119"/>
      <c r="AV91" s="119"/>
      <c r="AW91" s="119"/>
      <c r="AX91" s="119"/>
      <c r="AY91" s="119"/>
      <c r="AZ91" s="119"/>
      <c r="BA91" s="119"/>
      <c r="BB91" s="119"/>
      <c r="BC91" s="119"/>
      <c r="BD91" s="119"/>
      <c r="BE91" s="119"/>
      <c r="BF91" s="119"/>
      <c r="BG91" s="119"/>
    </row>
    <row r="92" spans="1:59" s="147" customFormat="1" x14ac:dyDescent="0.4">
      <c r="A92" s="144" t="s">
        <v>935</v>
      </c>
      <c r="B92" s="151" t="s">
        <v>726</v>
      </c>
      <c r="C92" s="146">
        <v>18.68</v>
      </c>
      <c r="D92" s="146">
        <v>18680.169999999998</v>
      </c>
      <c r="E92" s="146"/>
      <c r="F92" s="146"/>
      <c r="G92" s="119"/>
      <c r="H92" s="119"/>
      <c r="I92" s="119"/>
      <c r="J92" s="119"/>
      <c r="K92" s="119"/>
      <c r="L92" s="119"/>
      <c r="M92" s="119"/>
      <c r="N92" s="119"/>
      <c r="O92" s="119"/>
      <c r="P92" s="119"/>
      <c r="Q92" s="119"/>
      <c r="R92" s="119"/>
      <c r="S92" s="119"/>
      <c r="T92" s="119"/>
      <c r="U92" s="119"/>
      <c r="V92" s="119"/>
      <c r="W92" s="119"/>
      <c r="X92" s="119"/>
      <c r="Y92" s="119"/>
      <c r="Z92" s="119"/>
      <c r="AA92" s="119"/>
      <c r="AB92" s="119"/>
      <c r="AC92" s="119"/>
      <c r="AD92" s="119"/>
      <c r="AE92" s="119"/>
      <c r="AF92" s="119"/>
      <c r="AG92" s="119"/>
      <c r="AH92" s="119"/>
      <c r="AI92" s="119"/>
      <c r="AJ92" s="119"/>
      <c r="AK92" s="119"/>
      <c r="AL92" s="119"/>
      <c r="AM92" s="119"/>
      <c r="AN92" s="119"/>
      <c r="AO92" s="119"/>
      <c r="AP92" s="119"/>
      <c r="AQ92" s="119"/>
      <c r="AR92" s="119"/>
      <c r="AS92" s="119"/>
      <c r="AT92" s="119"/>
      <c r="AU92" s="119"/>
      <c r="AV92" s="119"/>
      <c r="AW92" s="119"/>
      <c r="AX92" s="119"/>
      <c r="AY92" s="119"/>
      <c r="AZ92" s="119"/>
      <c r="BA92" s="119"/>
      <c r="BB92" s="119"/>
      <c r="BC92" s="119"/>
      <c r="BD92" s="119"/>
      <c r="BE92" s="119"/>
      <c r="BF92" s="119"/>
      <c r="BG92" s="119"/>
    </row>
    <row r="93" spans="1:59" s="147" customFormat="1" x14ac:dyDescent="0.4">
      <c r="A93" s="144" t="s">
        <v>711</v>
      </c>
      <c r="B93" s="151" t="s">
        <v>726</v>
      </c>
      <c r="C93" s="146">
        <v>0.4</v>
      </c>
      <c r="D93" s="146">
        <v>397.06</v>
      </c>
      <c r="E93" s="146"/>
      <c r="F93" s="146"/>
      <c r="G93" s="119"/>
      <c r="H93" s="119"/>
      <c r="I93" s="119"/>
      <c r="J93" s="119"/>
      <c r="K93" s="119"/>
      <c r="L93" s="119"/>
      <c r="M93" s="119"/>
      <c r="N93" s="119"/>
      <c r="O93" s="119"/>
      <c r="P93" s="119"/>
      <c r="Q93" s="119"/>
      <c r="R93" s="119"/>
      <c r="S93" s="119"/>
      <c r="T93" s="119"/>
      <c r="U93" s="119"/>
      <c r="V93" s="119"/>
      <c r="W93" s="119"/>
      <c r="X93" s="119"/>
      <c r="Y93" s="119"/>
      <c r="Z93" s="119"/>
      <c r="AA93" s="119"/>
      <c r="AB93" s="119"/>
      <c r="AC93" s="119"/>
      <c r="AD93" s="119"/>
      <c r="AE93" s="119"/>
      <c r="AF93" s="119"/>
      <c r="AG93" s="119"/>
      <c r="AH93" s="119"/>
      <c r="AI93" s="119"/>
      <c r="AJ93" s="119"/>
      <c r="AK93" s="119"/>
      <c r="AL93" s="119"/>
      <c r="AM93" s="119"/>
      <c r="AN93" s="119"/>
      <c r="AO93" s="119"/>
      <c r="AP93" s="119"/>
      <c r="AQ93" s="119"/>
      <c r="AR93" s="119"/>
      <c r="AS93" s="119"/>
      <c r="AT93" s="119"/>
      <c r="AU93" s="119"/>
      <c r="AV93" s="119"/>
      <c r="AW93" s="119"/>
      <c r="AX93" s="119"/>
      <c r="AY93" s="119"/>
      <c r="AZ93" s="119"/>
      <c r="BA93" s="119"/>
      <c r="BB93" s="119"/>
      <c r="BC93" s="119"/>
      <c r="BD93" s="119"/>
      <c r="BE93" s="119"/>
      <c r="BF93" s="119"/>
      <c r="BG93" s="119"/>
    </row>
    <row r="94" spans="1:59" s="147" customFormat="1" x14ac:dyDescent="0.4">
      <c r="A94" s="144" t="s">
        <v>936</v>
      </c>
      <c r="B94" s="151" t="s">
        <v>726</v>
      </c>
      <c r="C94" s="146">
        <v>0.01</v>
      </c>
      <c r="D94" s="146">
        <v>6.38</v>
      </c>
      <c r="E94" s="146"/>
      <c r="F94" s="146"/>
      <c r="G94" s="119"/>
      <c r="H94" s="119"/>
      <c r="I94" s="119"/>
      <c r="J94" s="119"/>
      <c r="K94" s="119"/>
      <c r="L94" s="119"/>
      <c r="M94" s="119"/>
      <c r="N94" s="119"/>
      <c r="O94" s="119"/>
      <c r="P94" s="119"/>
      <c r="Q94" s="119"/>
      <c r="R94" s="119"/>
      <c r="S94" s="119"/>
      <c r="T94" s="119"/>
      <c r="U94" s="119"/>
      <c r="V94" s="119"/>
      <c r="W94" s="119"/>
      <c r="X94" s="119"/>
      <c r="Y94" s="119"/>
      <c r="Z94" s="119"/>
      <c r="AA94" s="119"/>
      <c r="AB94" s="119"/>
      <c r="AC94" s="119"/>
      <c r="AD94" s="119"/>
      <c r="AE94" s="119"/>
      <c r="AF94" s="119"/>
      <c r="AG94" s="119"/>
      <c r="AH94" s="119"/>
      <c r="AI94" s="119"/>
      <c r="AJ94" s="119"/>
      <c r="AK94" s="119"/>
      <c r="AL94" s="119"/>
      <c r="AM94" s="119"/>
      <c r="AN94" s="119"/>
      <c r="AO94" s="119"/>
      <c r="AP94" s="119"/>
      <c r="AQ94" s="119"/>
      <c r="AR94" s="119"/>
      <c r="AS94" s="119"/>
      <c r="AT94" s="119"/>
      <c r="AU94" s="119"/>
      <c r="AV94" s="119"/>
      <c r="AW94" s="119"/>
      <c r="AX94" s="119"/>
      <c r="AY94" s="119"/>
      <c r="AZ94" s="119"/>
      <c r="BA94" s="119"/>
      <c r="BB94" s="119"/>
      <c r="BC94" s="119"/>
      <c r="BD94" s="119"/>
      <c r="BE94" s="119"/>
      <c r="BF94" s="119"/>
      <c r="BG94" s="119"/>
    </row>
    <row r="95" spans="1:59" s="147" customFormat="1" x14ac:dyDescent="0.4">
      <c r="A95" s="144" t="s">
        <v>704</v>
      </c>
      <c r="B95" s="151" t="s">
        <v>727</v>
      </c>
      <c r="C95" s="146">
        <v>0.01</v>
      </c>
      <c r="D95" s="146">
        <v>13.16</v>
      </c>
      <c r="E95" s="146"/>
      <c r="F95" s="146"/>
      <c r="G95" s="119"/>
      <c r="H95" s="119"/>
      <c r="I95" s="119"/>
      <c r="J95" s="119"/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19"/>
      <c r="AH95" s="119"/>
      <c r="AI95" s="119"/>
      <c r="AJ95" s="119"/>
      <c r="AK95" s="119"/>
      <c r="AL95" s="119"/>
      <c r="AM95" s="119"/>
      <c r="AN95" s="119"/>
      <c r="AO95" s="119"/>
      <c r="AP95" s="119"/>
      <c r="AQ95" s="119"/>
      <c r="AR95" s="119"/>
      <c r="AS95" s="119"/>
      <c r="AT95" s="119"/>
      <c r="AU95" s="119"/>
      <c r="AV95" s="119"/>
      <c r="AW95" s="119"/>
      <c r="AX95" s="119"/>
      <c r="AY95" s="119"/>
      <c r="AZ95" s="119"/>
      <c r="BA95" s="119"/>
      <c r="BB95" s="119"/>
      <c r="BC95" s="119"/>
      <c r="BD95" s="119"/>
      <c r="BE95" s="119"/>
      <c r="BF95" s="119"/>
      <c r="BG95" s="119"/>
    </row>
    <row r="96" spans="1:59" s="147" customFormat="1" x14ac:dyDescent="0.4">
      <c r="A96" s="144" t="s">
        <v>705</v>
      </c>
      <c r="B96" s="151" t="s">
        <v>728</v>
      </c>
      <c r="C96" s="146">
        <v>5.01</v>
      </c>
      <c r="D96" s="146">
        <v>5007.1899999999996</v>
      </c>
      <c r="E96" s="146"/>
      <c r="F96" s="146"/>
      <c r="G96" s="119"/>
      <c r="H96" s="119"/>
      <c r="I96" s="119"/>
      <c r="J96" s="119"/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19"/>
      <c r="AH96" s="119"/>
      <c r="AI96" s="119"/>
      <c r="AJ96" s="119"/>
      <c r="AK96" s="119"/>
      <c r="AL96" s="119"/>
      <c r="AM96" s="119"/>
      <c r="AN96" s="119"/>
      <c r="AO96" s="119"/>
      <c r="AP96" s="119"/>
      <c r="AQ96" s="119"/>
      <c r="AR96" s="119"/>
      <c r="AS96" s="119"/>
      <c r="AT96" s="119"/>
      <c r="AU96" s="119"/>
      <c r="AV96" s="119"/>
      <c r="AW96" s="119"/>
      <c r="AX96" s="119"/>
      <c r="AY96" s="119"/>
      <c r="AZ96" s="119"/>
      <c r="BA96" s="119"/>
      <c r="BB96" s="119"/>
      <c r="BC96" s="119"/>
      <c r="BD96" s="119"/>
      <c r="BE96" s="119"/>
      <c r="BF96" s="119"/>
      <c r="BG96" s="119"/>
    </row>
    <row r="97" spans="1:59" s="147" customFormat="1" x14ac:dyDescent="0.4">
      <c r="A97" s="144" t="s">
        <v>706</v>
      </c>
      <c r="B97" s="151" t="s">
        <v>729</v>
      </c>
      <c r="C97" s="146">
        <v>4.09</v>
      </c>
      <c r="D97" s="146">
        <v>4090</v>
      </c>
      <c r="E97" s="146"/>
      <c r="F97" s="146"/>
      <c r="G97" s="119"/>
      <c r="H97" s="119"/>
      <c r="I97" s="119"/>
      <c r="J97" s="119"/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19"/>
      <c r="AH97" s="119"/>
      <c r="AI97" s="119"/>
      <c r="AJ97" s="119"/>
      <c r="AK97" s="119"/>
      <c r="AL97" s="119"/>
      <c r="AM97" s="119"/>
      <c r="AN97" s="119"/>
      <c r="AO97" s="119"/>
      <c r="AP97" s="119"/>
      <c r="AQ97" s="119"/>
      <c r="AR97" s="119"/>
      <c r="AS97" s="119"/>
      <c r="AT97" s="119"/>
      <c r="AU97" s="119"/>
      <c r="AV97" s="119"/>
      <c r="AW97" s="119"/>
      <c r="AX97" s="119"/>
      <c r="AY97" s="119"/>
      <c r="AZ97" s="119"/>
      <c r="BA97" s="119"/>
      <c r="BB97" s="119"/>
      <c r="BC97" s="119"/>
      <c r="BD97" s="119"/>
      <c r="BE97" s="119"/>
      <c r="BF97" s="119"/>
      <c r="BG97" s="119"/>
    </row>
    <row r="98" spans="1:59" s="147" customFormat="1" x14ac:dyDescent="0.4">
      <c r="A98" s="144" t="s">
        <v>705</v>
      </c>
      <c r="B98" s="184" t="s">
        <v>730</v>
      </c>
      <c r="C98" s="146">
        <v>3.51</v>
      </c>
      <c r="D98" s="146">
        <v>3510</v>
      </c>
      <c r="E98" s="146"/>
      <c r="F98" s="146"/>
      <c r="G98" s="119"/>
      <c r="H98" s="119"/>
      <c r="I98" s="119"/>
      <c r="J98" s="119"/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19"/>
      <c r="AH98" s="119"/>
      <c r="AI98" s="119"/>
      <c r="AJ98" s="119"/>
      <c r="AK98" s="119"/>
      <c r="AL98" s="119"/>
      <c r="AM98" s="119"/>
      <c r="AN98" s="119"/>
      <c r="AO98" s="119"/>
      <c r="AP98" s="119"/>
      <c r="AQ98" s="119"/>
      <c r="AR98" s="119"/>
      <c r="AS98" s="119"/>
      <c r="AT98" s="119"/>
      <c r="AU98" s="119"/>
      <c r="AV98" s="119"/>
      <c r="AW98" s="119"/>
      <c r="AX98" s="119"/>
      <c r="AY98" s="119"/>
      <c r="AZ98" s="119"/>
      <c r="BA98" s="119"/>
      <c r="BB98" s="119"/>
      <c r="BC98" s="119"/>
      <c r="BD98" s="119"/>
      <c r="BE98" s="119"/>
      <c r="BF98" s="119"/>
      <c r="BG98" s="119"/>
    </row>
    <row r="99" spans="1:59" s="147" customFormat="1" x14ac:dyDescent="0.4">
      <c r="A99" s="144" t="s">
        <v>704</v>
      </c>
      <c r="B99" s="184" t="s">
        <v>814</v>
      </c>
      <c r="C99" s="178">
        <v>16.03</v>
      </c>
      <c r="D99" s="178">
        <v>16036.36</v>
      </c>
      <c r="E99" s="178"/>
      <c r="F99" s="178"/>
      <c r="G99" s="119"/>
      <c r="H99" s="119"/>
      <c r="I99" s="119"/>
      <c r="J99" s="119"/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19"/>
      <c r="AH99" s="119"/>
      <c r="AI99" s="119"/>
      <c r="AJ99" s="119"/>
      <c r="AK99" s="119"/>
      <c r="AL99" s="119"/>
      <c r="AM99" s="119"/>
      <c r="AN99" s="119"/>
      <c r="AO99" s="119"/>
      <c r="AP99" s="119"/>
      <c r="AQ99" s="119"/>
      <c r="AR99" s="119"/>
      <c r="AS99" s="119"/>
      <c r="AT99" s="119"/>
      <c r="AU99" s="119"/>
      <c r="AV99" s="119"/>
      <c r="AW99" s="119"/>
      <c r="AX99" s="119"/>
      <c r="AY99" s="119"/>
      <c r="AZ99" s="119"/>
      <c r="BA99" s="119"/>
      <c r="BB99" s="119"/>
      <c r="BC99" s="119"/>
      <c r="BD99" s="119"/>
      <c r="BE99" s="119"/>
      <c r="BF99" s="119"/>
      <c r="BG99" s="119"/>
    </row>
    <row r="100" spans="1:59" s="147" customFormat="1" x14ac:dyDescent="0.4">
      <c r="A100" s="148"/>
      <c r="B100" s="149"/>
      <c r="C100" s="150"/>
      <c r="D100" s="150"/>
      <c r="E100" s="133"/>
      <c r="F100" s="133"/>
      <c r="G100" s="119"/>
      <c r="H100" s="119"/>
      <c r="I100" s="119"/>
      <c r="J100" s="119"/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19"/>
      <c r="AH100" s="119"/>
      <c r="AI100" s="119"/>
      <c r="AJ100" s="119"/>
      <c r="AK100" s="119"/>
      <c r="AL100" s="119"/>
      <c r="AM100" s="119"/>
      <c r="AN100" s="119"/>
      <c r="AO100" s="119"/>
      <c r="AP100" s="119"/>
      <c r="AQ100" s="119"/>
      <c r="AR100" s="119"/>
      <c r="AS100" s="119"/>
      <c r="AT100" s="119"/>
      <c r="AU100" s="119"/>
      <c r="AV100" s="119"/>
      <c r="AW100" s="119"/>
      <c r="AX100" s="119"/>
      <c r="AY100" s="119"/>
      <c r="AZ100" s="119"/>
      <c r="BA100" s="119"/>
      <c r="BB100" s="119"/>
      <c r="BC100" s="119"/>
      <c r="BD100" s="119"/>
      <c r="BE100" s="119"/>
      <c r="BF100" s="119"/>
      <c r="BG100" s="119"/>
    </row>
    <row r="101" spans="1:59" s="147" customFormat="1" x14ac:dyDescent="0.4">
      <c r="A101" s="148"/>
      <c r="B101" s="149"/>
      <c r="C101" s="150"/>
      <c r="D101" s="150"/>
      <c r="E101" s="133"/>
      <c r="F101" s="133"/>
      <c r="G101" s="119"/>
      <c r="H101" s="119"/>
      <c r="I101" s="119"/>
      <c r="J101" s="119"/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19"/>
      <c r="AH101" s="119"/>
      <c r="AI101" s="119"/>
      <c r="AJ101" s="119"/>
      <c r="AK101" s="119"/>
      <c r="AL101" s="119"/>
      <c r="AM101" s="119"/>
      <c r="AN101" s="119"/>
      <c r="AO101" s="119"/>
      <c r="AP101" s="119"/>
      <c r="AQ101" s="119"/>
      <c r="AR101" s="119"/>
      <c r="AS101" s="119"/>
      <c r="AT101" s="119"/>
      <c r="AU101" s="119"/>
      <c r="AV101" s="119"/>
      <c r="AW101" s="119"/>
      <c r="AX101" s="119"/>
      <c r="AY101" s="119"/>
      <c r="AZ101" s="119"/>
      <c r="BA101" s="119"/>
      <c r="BB101" s="119"/>
      <c r="BC101" s="119"/>
      <c r="BD101" s="119"/>
      <c r="BE101" s="119"/>
      <c r="BF101" s="119"/>
      <c r="BG101" s="119"/>
    </row>
    <row r="102" spans="1:59" s="147" customFormat="1" x14ac:dyDescent="0.4">
      <c r="A102" s="126" t="s">
        <v>553</v>
      </c>
      <c r="B102" s="143"/>
      <c r="C102" s="129">
        <f>C103+C104+C105+C106+C107+C108+C109+C110+C111+C112+C113+C114+C115+C116+C117+C118+C119+C120+C121</f>
        <v>857.63</v>
      </c>
      <c r="D102" s="129">
        <f t="shared" ref="D102:F102" si="3">D103+D104+D105+D106+D107+D108+D109+D110+D111+D112+D113+D114+D115+D116+D117+D118+D119+D120+D121</f>
        <v>857631.36</v>
      </c>
      <c r="E102" s="129">
        <f t="shared" si="3"/>
        <v>39577.869999999995</v>
      </c>
      <c r="F102" s="129">
        <f t="shared" si="3"/>
        <v>43708.380000000012</v>
      </c>
      <c r="G102" s="119"/>
      <c r="H102" s="119"/>
      <c r="I102" s="119"/>
      <c r="J102" s="119"/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/>
      <c r="AG102" s="119"/>
      <c r="AH102" s="119"/>
      <c r="AI102" s="119"/>
      <c r="AJ102" s="119"/>
      <c r="AK102" s="119"/>
      <c r="AL102" s="119"/>
      <c r="AM102" s="119"/>
      <c r="AN102" s="119"/>
      <c r="AO102" s="119"/>
      <c r="AP102" s="119"/>
      <c r="AQ102" s="119"/>
      <c r="AR102" s="119"/>
      <c r="AS102" s="119"/>
      <c r="AT102" s="119"/>
      <c r="AU102" s="119"/>
      <c r="AV102" s="119"/>
      <c r="AW102" s="119"/>
      <c r="AX102" s="119"/>
      <c r="AY102" s="119"/>
      <c r="AZ102" s="119"/>
      <c r="BA102" s="119"/>
      <c r="BB102" s="119"/>
      <c r="BC102" s="119"/>
      <c r="BD102" s="119"/>
      <c r="BE102" s="119"/>
      <c r="BF102" s="119"/>
      <c r="BG102" s="119"/>
    </row>
    <row r="103" spans="1:59" s="147" customFormat="1" ht="90" x14ac:dyDescent="0.4">
      <c r="A103" s="163" t="s">
        <v>781</v>
      </c>
      <c r="B103" s="176" t="s">
        <v>782</v>
      </c>
      <c r="C103" s="173">
        <v>500</v>
      </c>
      <c r="D103" s="173">
        <v>500000</v>
      </c>
      <c r="E103" s="146"/>
      <c r="F103" s="146"/>
      <c r="G103" s="119"/>
      <c r="H103" s="119"/>
      <c r="I103" s="119"/>
      <c r="J103" s="119"/>
      <c r="K103" s="119"/>
      <c r="L103" s="119"/>
      <c r="M103" s="119"/>
      <c r="N103" s="119"/>
      <c r="O103" s="119"/>
      <c r="P103" s="119"/>
      <c r="Q103" s="119"/>
      <c r="R103" s="119"/>
      <c r="S103" s="119"/>
      <c r="T103" s="119"/>
      <c r="U103" s="119"/>
      <c r="V103" s="119"/>
      <c r="W103" s="119"/>
      <c r="X103" s="119"/>
      <c r="Y103" s="119"/>
      <c r="Z103" s="119"/>
      <c r="AA103" s="119"/>
      <c r="AB103" s="119"/>
      <c r="AC103" s="119"/>
      <c r="AD103" s="119"/>
      <c r="AE103" s="119"/>
      <c r="AF103" s="119"/>
      <c r="AG103" s="119"/>
      <c r="AH103" s="119"/>
      <c r="AI103" s="119"/>
      <c r="AJ103" s="119"/>
      <c r="AK103" s="119"/>
      <c r="AL103" s="119"/>
      <c r="AM103" s="119"/>
      <c r="AN103" s="119"/>
      <c r="AO103" s="119"/>
      <c r="AP103" s="119"/>
      <c r="AQ103" s="119"/>
      <c r="AR103" s="119"/>
      <c r="AS103" s="119"/>
      <c r="AT103" s="119"/>
      <c r="AU103" s="119"/>
      <c r="AV103" s="119"/>
      <c r="AW103" s="119"/>
      <c r="AX103" s="119"/>
      <c r="AY103" s="119"/>
      <c r="AZ103" s="119"/>
      <c r="BA103" s="119"/>
      <c r="BB103" s="119"/>
      <c r="BC103" s="119"/>
      <c r="BD103" s="119"/>
      <c r="BE103" s="119"/>
      <c r="BF103" s="119"/>
      <c r="BG103" s="119"/>
    </row>
    <row r="104" spans="1:59" s="147" customFormat="1" x14ac:dyDescent="0.4">
      <c r="A104" s="164" t="s">
        <v>783</v>
      </c>
      <c r="B104" s="170" t="s">
        <v>956</v>
      </c>
      <c r="C104" s="165">
        <v>129.69999999999999</v>
      </c>
      <c r="D104" s="165">
        <v>129700</v>
      </c>
      <c r="E104" s="146"/>
      <c r="F104" s="146"/>
      <c r="G104" s="119"/>
      <c r="H104" s="119"/>
      <c r="I104" s="119"/>
      <c r="J104" s="119"/>
      <c r="K104" s="119"/>
      <c r="L104" s="119"/>
      <c r="M104" s="119"/>
      <c r="N104" s="119"/>
      <c r="O104" s="119"/>
      <c r="P104" s="119"/>
      <c r="Q104" s="119"/>
      <c r="R104" s="119"/>
      <c r="S104" s="119"/>
      <c r="T104" s="119"/>
      <c r="U104" s="119"/>
      <c r="V104" s="119"/>
      <c r="W104" s="119"/>
      <c r="X104" s="119"/>
      <c r="Y104" s="119"/>
      <c r="Z104" s="119"/>
      <c r="AA104" s="119"/>
      <c r="AB104" s="119"/>
      <c r="AC104" s="119"/>
      <c r="AD104" s="119"/>
      <c r="AE104" s="119"/>
      <c r="AF104" s="119"/>
      <c r="AG104" s="119"/>
      <c r="AH104" s="119"/>
      <c r="AI104" s="119"/>
      <c r="AJ104" s="119"/>
      <c r="AK104" s="119"/>
      <c r="AL104" s="119"/>
      <c r="AM104" s="119"/>
      <c r="AN104" s="119"/>
      <c r="AO104" s="119"/>
      <c r="AP104" s="119"/>
      <c r="AQ104" s="119"/>
      <c r="AR104" s="119"/>
      <c r="AS104" s="119"/>
      <c r="AT104" s="119"/>
      <c r="AU104" s="119"/>
      <c r="AV104" s="119"/>
      <c r="AW104" s="119"/>
      <c r="AX104" s="119"/>
      <c r="AY104" s="119"/>
      <c r="AZ104" s="119"/>
      <c r="BA104" s="119"/>
      <c r="BB104" s="119"/>
      <c r="BC104" s="119"/>
      <c r="BD104" s="119"/>
      <c r="BE104" s="119"/>
      <c r="BF104" s="119"/>
      <c r="BG104" s="119"/>
    </row>
    <row r="105" spans="1:59" s="147" customFormat="1" ht="54" x14ac:dyDescent="0.4">
      <c r="A105" s="144" t="s">
        <v>820</v>
      </c>
      <c r="B105" s="183" t="s">
        <v>821</v>
      </c>
      <c r="C105" s="178">
        <v>0.42</v>
      </c>
      <c r="D105" s="178">
        <v>422.24</v>
      </c>
      <c r="E105" s="178"/>
      <c r="F105" s="178"/>
      <c r="G105" s="119"/>
      <c r="H105" s="119"/>
      <c r="I105" s="119"/>
      <c r="J105" s="119"/>
      <c r="K105" s="119"/>
      <c r="L105" s="119"/>
      <c r="M105" s="119"/>
      <c r="N105" s="119"/>
      <c r="O105" s="119"/>
      <c r="P105" s="119"/>
      <c r="Q105" s="119"/>
      <c r="R105" s="119"/>
      <c r="S105" s="119"/>
      <c r="T105" s="119"/>
      <c r="U105" s="119"/>
      <c r="V105" s="119"/>
      <c r="W105" s="119"/>
      <c r="X105" s="119"/>
      <c r="Y105" s="119"/>
      <c r="Z105" s="119"/>
      <c r="AA105" s="119"/>
      <c r="AB105" s="119"/>
      <c r="AC105" s="119"/>
      <c r="AD105" s="119"/>
      <c r="AE105" s="119"/>
      <c r="AF105" s="119"/>
      <c r="AG105" s="119"/>
      <c r="AH105" s="119"/>
      <c r="AI105" s="119"/>
      <c r="AJ105" s="119"/>
      <c r="AK105" s="119"/>
      <c r="AL105" s="119"/>
      <c r="AM105" s="119"/>
      <c r="AN105" s="119"/>
      <c r="AO105" s="119"/>
      <c r="AP105" s="119"/>
      <c r="AQ105" s="119"/>
      <c r="AR105" s="119"/>
      <c r="AS105" s="119"/>
      <c r="AT105" s="119"/>
      <c r="AU105" s="119"/>
      <c r="AV105" s="119"/>
      <c r="AW105" s="119"/>
      <c r="AX105" s="119"/>
      <c r="AY105" s="119"/>
      <c r="AZ105" s="119"/>
      <c r="BA105" s="119"/>
      <c r="BB105" s="119"/>
      <c r="BC105" s="119"/>
      <c r="BD105" s="119"/>
      <c r="BE105" s="119"/>
      <c r="BF105" s="119"/>
      <c r="BG105" s="119"/>
    </row>
    <row r="106" spans="1:59" s="147" customFormat="1" ht="54" x14ac:dyDescent="0.4">
      <c r="A106" s="144" t="s">
        <v>822</v>
      </c>
      <c r="B106" s="183" t="s">
        <v>821</v>
      </c>
      <c r="C106" s="178">
        <v>199.63</v>
      </c>
      <c r="D106" s="178">
        <v>199630.34</v>
      </c>
      <c r="E106" s="178"/>
      <c r="F106" s="178"/>
      <c r="G106" s="119"/>
      <c r="H106" s="119"/>
      <c r="I106" s="119"/>
      <c r="J106" s="119"/>
      <c r="K106" s="119"/>
      <c r="L106" s="119"/>
      <c r="M106" s="119"/>
      <c r="N106" s="119"/>
      <c r="O106" s="119"/>
      <c r="P106" s="119"/>
      <c r="Q106" s="119"/>
      <c r="R106" s="119"/>
      <c r="S106" s="119"/>
      <c r="T106" s="119"/>
      <c r="U106" s="119"/>
      <c r="V106" s="119"/>
      <c r="W106" s="119"/>
      <c r="X106" s="119"/>
      <c r="Y106" s="119"/>
      <c r="Z106" s="119"/>
      <c r="AA106" s="119"/>
      <c r="AB106" s="119"/>
      <c r="AC106" s="119"/>
      <c r="AD106" s="119"/>
      <c r="AE106" s="119"/>
      <c r="AF106" s="119"/>
      <c r="AG106" s="119"/>
      <c r="AH106" s="119"/>
      <c r="AI106" s="119"/>
      <c r="AJ106" s="119"/>
      <c r="AK106" s="119"/>
      <c r="AL106" s="119"/>
      <c r="AM106" s="119"/>
      <c r="AN106" s="119"/>
      <c r="AO106" s="119"/>
      <c r="AP106" s="119"/>
      <c r="AQ106" s="119"/>
      <c r="AR106" s="119"/>
      <c r="AS106" s="119"/>
      <c r="AT106" s="119"/>
      <c r="AU106" s="119"/>
      <c r="AV106" s="119"/>
      <c r="AW106" s="119"/>
      <c r="AX106" s="119"/>
      <c r="AY106" s="119"/>
      <c r="AZ106" s="119"/>
      <c r="BA106" s="119"/>
      <c r="BB106" s="119"/>
      <c r="BC106" s="119"/>
      <c r="BD106" s="119"/>
      <c r="BE106" s="119"/>
      <c r="BF106" s="119"/>
      <c r="BG106" s="119"/>
    </row>
    <row r="107" spans="1:59" s="147" customFormat="1" ht="54" x14ac:dyDescent="0.4">
      <c r="A107" s="144" t="s">
        <v>823</v>
      </c>
      <c r="B107" s="183" t="s">
        <v>824</v>
      </c>
      <c r="C107" s="178">
        <v>27.5</v>
      </c>
      <c r="D107" s="178">
        <v>27496.240000000002</v>
      </c>
      <c r="E107" s="178">
        <v>39559.019999999997</v>
      </c>
      <c r="F107" s="178">
        <v>43687.75</v>
      </c>
      <c r="G107" s="119"/>
      <c r="H107" s="119"/>
      <c r="I107" s="119"/>
      <c r="J107" s="119"/>
      <c r="K107" s="119"/>
      <c r="L107" s="119"/>
      <c r="M107" s="119"/>
      <c r="N107" s="119"/>
      <c r="O107" s="119"/>
      <c r="P107" s="119"/>
      <c r="Q107" s="119"/>
      <c r="R107" s="119"/>
      <c r="S107" s="119"/>
      <c r="T107" s="119"/>
      <c r="U107" s="119"/>
      <c r="V107" s="119"/>
      <c r="W107" s="119"/>
      <c r="X107" s="119"/>
      <c r="Y107" s="119"/>
      <c r="Z107" s="119"/>
      <c r="AA107" s="119"/>
      <c r="AB107" s="119"/>
      <c r="AC107" s="119"/>
      <c r="AD107" s="119"/>
      <c r="AE107" s="119"/>
      <c r="AF107" s="119"/>
      <c r="AG107" s="119"/>
      <c r="AH107" s="119"/>
      <c r="AI107" s="119"/>
      <c r="AJ107" s="119"/>
      <c r="AK107" s="119"/>
      <c r="AL107" s="119"/>
      <c r="AM107" s="119"/>
      <c r="AN107" s="119"/>
      <c r="AO107" s="119"/>
      <c r="AP107" s="119"/>
      <c r="AQ107" s="119"/>
      <c r="AR107" s="119"/>
      <c r="AS107" s="119"/>
      <c r="AT107" s="119"/>
      <c r="AU107" s="119"/>
      <c r="AV107" s="119"/>
      <c r="AW107" s="119"/>
      <c r="AX107" s="119"/>
      <c r="AY107" s="119"/>
      <c r="AZ107" s="119"/>
      <c r="BA107" s="119"/>
      <c r="BB107" s="119"/>
      <c r="BC107" s="119"/>
      <c r="BD107" s="119"/>
      <c r="BE107" s="119"/>
      <c r="BF107" s="119"/>
      <c r="BG107" s="119"/>
    </row>
    <row r="108" spans="1:59" s="147" customFormat="1" ht="72" x14ac:dyDescent="0.4">
      <c r="A108" s="144" t="s">
        <v>825</v>
      </c>
      <c r="B108" s="183" t="s">
        <v>826</v>
      </c>
      <c r="C108" s="178"/>
      <c r="D108" s="178">
        <v>0.25</v>
      </c>
      <c r="E108" s="178">
        <v>4.75</v>
      </c>
      <c r="F108" s="178"/>
      <c r="G108" s="119"/>
      <c r="H108" s="119"/>
      <c r="I108" s="119"/>
      <c r="J108" s="119"/>
      <c r="K108" s="119"/>
      <c r="L108" s="119"/>
      <c r="M108" s="119"/>
      <c r="N108" s="119"/>
      <c r="O108" s="119"/>
      <c r="P108" s="119"/>
      <c r="Q108" s="119"/>
      <c r="R108" s="119"/>
      <c r="S108" s="119"/>
      <c r="T108" s="119"/>
      <c r="U108" s="119"/>
      <c r="V108" s="119"/>
      <c r="W108" s="119"/>
      <c r="X108" s="119"/>
      <c r="Y108" s="119"/>
      <c r="Z108" s="119"/>
      <c r="AA108" s="119"/>
      <c r="AB108" s="119"/>
      <c r="AC108" s="119"/>
      <c r="AD108" s="119"/>
      <c r="AE108" s="119"/>
      <c r="AF108" s="119"/>
      <c r="AG108" s="119"/>
      <c r="AH108" s="119"/>
      <c r="AI108" s="119"/>
      <c r="AJ108" s="119"/>
      <c r="AK108" s="119"/>
      <c r="AL108" s="119"/>
      <c r="AM108" s="119"/>
      <c r="AN108" s="119"/>
      <c r="AO108" s="119"/>
      <c r="AP108" s="119"/>
      <c r="AQ108" s="119"/>
      <c r="AR108" s="119"/>
      <c r="AS108" s="119"/>
      <c r="AT108" s="119"/>
      <c r="AU108" s="119"/>
      <c r="AV108" s="119"/>
      <c r="AW108" s="119"/>
      <c r="AX108" s="119"/>
      <c r="AY108" s="119"/>
      <c r="AZ108" s="119"/>
      <c r="BA108" s="119"/>
      <c r="BB108" s="119"/>
      <c r="BC108" s="119"/>
      <c r="BD108" s="119"/>
      <c r="BE108" s="119"/>
      <c r="BF108" s="119"/>
      <c r="BG108" s="119"/>
    </row>
    <row r="109" spans="1:59" s="147" customFormat="1" ht="36" x14ac:dyDescent="0.4">
      <c r="A109" s="144" t="s">
        <v>827</v>
      </c>
      <c r="B109" s="183" t="s">
        <v>171</v>
      </c>
      <c r="C109" s="178"/>
      <c r="D109" s="178">
        <v>1.02</v>
      </c>
      <c r="E109" s="178">
        <v>2.92</v>
      </c>
      <c r="F109" s="178"/>
      <c r="G109" s="119"/>
      <c r="H109" s="119"/>
      <c r="I109" s="119"/>
      <c r="J109" s="119"/>
      <c r="K109" s="119"/>
      <c r="L109" s="119"/>
      <c r="M109" s="119"/>
      <c r="N109" s="119"/>
      <c r="O109" s="119"/>
      <c r="P109" s="119"/>
      <c r="Q109" s="119"/>
      <c r="R109" s="119"/>
      <c r="S109" s="119"/>
      <c r="T109" s="119"/>
      <c r="U109" s="119"/>
      <c r="V109" s="119"/>
      <c r="W109" s="119"/>
      <c r="X109" s="119"/>
      <c r="Y109" s="119"/>
      <c r="Z109" s="119"/>
      <c r="AA109" s="119"/>
      <c r="AB109" s="119"/>
      <c r="AC109" s="119"/>
      <c r="AD109" s="119"/>
      <c r="AE109" s="119"/>
      <c r="AF109" s="119"/>
      <c r="AG109" s="119"/>
      <c r="AH109" s="119"/>
      <c r="AI109" s="119"/>
      <c r="AJ109" s="119"/>
      <c r="AK109" s="119"/>
      <c r="AL109" s="119"/>
      <c r="AM109" s="119"/>
      <c r="AN109" s="119"/>
      <c r="AO109" s="119"/>
      <c r="AP109" s="119"/>
      <c r="AQ109" s="119"/>
      <c r="AR109" s="119"/>
      <c r="AS109" s="119"/>
      <c r="AT109" s="119"/>
      <c r="AU109" s="119"/>
      <c r="AV109" s="119"/>
      <c r="AW109" s="119"/>
      <c r="AX109" s="119"/>
      <c r="AY109" s="119"/>
      <c r="AZ109" s="119"/>
      <c r="BA109" s="119"/>
      <c r="BB109" s="119"/>
      <c r="BC109" s="119"/>
      <c r="BD109" s="119"/>
      <c r="BE109" s="119"/>
      <c r="BF109" s="119"/>
      <c r="BG109" s="119"/>
    </row>
    <row r="110" spans="1:59" s="147" customFormat="1" ht="36" x14ac:dyDescent="0.4">
      <c r="A110" s="144" t="s">
        <v>828</v>
      </c>
      <c r="B110" s="183" t="s">
        <v>406</v>
      </c>
      <c r="C110" s="178"/>
      <c r="D110" s="178">
        <v>2.2000000000000002</v>
      </c>
      <c r="E110" s="178">
        <v>2.2000000000000002</v>
      </c>
      <c r="F110" s="178">
        <v>2.2000000000000002</v>
      </c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19"/>
      <c r="AL110" s="119"/>
      <c r="AM110" s="119"/>
      <c r="AN110" s="119"/>
      <c r="AO110" s="119"/>
      <c r="AP110" s="119"/>
      <c r="AQ110" s="119"/>
      <c r="AR110" s="119"/>
      <c r="AS110" s="119"/>
      <c r="AT110" s="119"/>
      <c r="AU110" s="119"/>
      <c r="AV110" s="119"/>
      <c r="AW110" s="119"/>
      <c r="AX110" s="119"/>
      <c r="AY110" s="119"/>
      <c r="AZ110" s="119"/>
      <c r="BA110" s="119"/>
      <c r="BB110" s="119"/>
      <c r="BC110" s="119"/>
      <c r="BD110" s="119"/>
      <c r="BE110" s="119"/>
      <c r="BF110" s="119"/>
      <c r="BG110" s="119"/>
    </row>
    <row r="111" spans="1:59" s="147" customFormat="1" ht="54" x14ac:dyDescent="0.4">
      <c r="A111" s="144" t="s">
        <v>829</v>
      </c>
      <c r="B111" s="183" t="s">
        <v>830</v>
      </c>
      <c r="C111" s="178"/>
      <c r="D111" s="178">
        <v>2</v>
      </c>
      <c r="E111" s="178">
        <v>2</v>
      </c>
      <c r="F111" s="178">
        <v>3.8</v>
      </c>
      <c r="G111" s="119"/>
      <c r="H111" s="119"/>
      <c r="I111" s="119"/>
      <c r="J111" s="119"/>
      <c r="K111" s="119"/>
      <c r="L111" s="119"/>
      <c r="M111" s="119"/>
      <c r="N111" s="119"/>
      <c r="O111" s="119"/>
      <c r="P111" s="119"/>
      <c r="Q111" s="119"/>
      <c r="R111" s="119"/>
      <c r="S111" s="119"/>
      <c r="T111" s="119"/>
      <c r="U111" s="119"/>
      <c r="V111" s="119"/>
      <c r="W111" s="119"/>
      <c r="X111" s="119"/>
      <c r="Y111" s="119"/>
      <c r="Z111" s="119"/>
      <c r="AA111" s="119"/>
      <c r="AB111" s="119"/>
      <c r="AC111" s="119"/>
      <c r="AD111" s="119"/>
      <c r="AE111" s="119"/>
      <c r="AF111" s="119"/>
      <c r="AG111" s="119"/>
      <c r="AH111" s="119"/>
      <c r="AI111" s="119"/>
      <c r="AJ111" s="119"/>
      <c r="AK111" s="119"/>
      <c r="AL111" s="119"/>
      <c r="AM111" s="119"/>
      <c r="AN111" s="119"/>
      <c r="AO111" s="119"/>
      <c r="AP111" s="119"/>
      <c r="AQ111" s="119"/>
      <c r="AR111" s="119"/>
      <c r="AS111" s="119"/>
      <c r="AT111" s="119"/>
      <c r="AU111" s="119"/>
      <c r="AV111" s="119"/>
      <c r="AW111" s="119"/>
      <c r="AX111" s="119"/>
      <c r="AY111" s="119"/>
      <c r="AZ111" s="119"/>
      <c r="BA111" s="119"/>
      <c r="BB111" s="119"/>
      <c r="BC111" s="119"/>
      <c r="BD111" s="119"/>
      <c r="BE111" s="119"/>
      <c r="BF111" s="119"/>
      <c r="BG111" s="119"/>
    </row>
    <row r="112" spans="1:59" s="147" customFormat="1" ht="36" x14ac:dyDescent="0.4">
      <c r="A112" s="144" t="s">
        <v>831</v>
      </c>
      <c r="B112" s="183" t="s">
        <v>370</v>
      </c>
      <c r="C112" s="178">
        <v>0.37</v>
      </c>
      <c r="D112" s="178">
        <v>367.02</v>
      </c>
      <c r="E112" s="178"/>
      <c r="F112" s="178"/>
      <c r="G112" s="119"/>
      <c r="H112" s="119"/>
      <c r="I112" s="119"/>
      <c r="J112" s="119"/>
      <c r="K112" s="119"/>
      <c r="L112" s="119"/>
      <c r="M112" s="119"/>
      <c r="N112" s="119"/>
      <c r="O112" s="119"/>
      <c r="P112" s="119"/>
      <c r="Q112" s="119"/>
      <c r="R112" s="119"/>
      <c r="S112" s="119"/>
      <c r="T112" s="119"/>
      <c r="U112" s="119"/>
      <c r="V112" s="119"/>
      <c r="W112" s="119"/>
      <c r="X112" s="119"/>
      <c r="Y112" s="119"/>
      <c r="Z112" s="119"/>
      <c r="AA112" s="119"/>
      <c r="AB112" s="119"/>
      <c r="AC112" s="119"/>
      <c r="AD112" s="119"/>
      <c r="AE112" s="119"/>
      <c r="AF112" s="119"/>
      <c r="AG112" s="119"/>
      <c r="AH112" s="119"/>
      <c r="AI112" s="119"/>
      <c r="AJ112" s="119"/>
      <c r="AK112" s="119"/>
      <c r="AL112" s="119"/>
      <c r="AM112" s="119"/>
      <c r="AN112" s="119"/>
      <c r="AO112" s="119"/>
      <c r="AP112" s="119"/>
      <c r="AQ112" s="119"/>
      <c r="AR112" s="119"/>
      <c r="AS112" s="119"/>
      <c r="AT112" s="119"/>
      <c r="AU112" s="119"/>
      <c r="AV112" s="119"/>
      <c r="AW112" s="119"/>
      <c r="AX112" s="119"/>
      <c r="AY112" s="119"/>
      <c r="AZ112" s="119"/>
      <c r="BA112" s="119"/>
      <c r="BB112" s="119"/>
      <c r="BC112" s="119"/>
      <c r="BD112" s="119"/>
      <c r="BE112" s="119"/>
      <c r="BF112" s="119"/>
      <c r="BG112" s="119"/>
    </row>
    <row r="113" spans="1:59" s="147" customFormat="1" ht="54" x14ac:dyDescent="0.4">
      <c r="A113" s="144" t="s">
        <v>832</v>
      </c>
      <c r="B113" s="183" t="s">
        <v>173</v>
      </c>
      <c r="C113" s="178"/>
      <c r="D113" s="178">
        <v>0.39</v>
      </c>
      <c r="E113" s="178">
        <v>2.5299999999999998</v>
      </c>
      <c r="F113" s="178">
        <v>1.55</v>
      </c>
      <c r="G113" s="119"/>
      <c r="H113" s="119"/>
      <c r="I113" s="119"/>
      <c r="J113" s="119"/>
      <c r="K113" s="119"/>
      <c r="L113" s="119"/>
      <c r="M113" s="119"/>
      <c r="N113" s="119"/>
      <c r="O113" s="119"/>
      <c r="P113" s="119"/>
      <c r="Q113" s="119"/>
      <c r="R113" s="119"/>
      <c r="S113" s="119"/>
      <c r="T113" s="119"/>
      <c r="U113" s="119"/>
      <c r="V113" s="119"/>
      <c r="W113" s="119"/>
      <c r="X113" s="119"/>
      <c r="Y113" s="119"/>
      <c r="Z113" s="119"/>
      <c r="AA113" s="119"/>
      <c r="AB113" s="119"/>
      <c r="AC113" s="119"/>
      <c r="AD113" s="119"/>
      <c r="AE113" s="119"/>
      <c r="AF113" s="119"/>
      <c r="AG113" s="119"/>
      <c r="AH113" s="119"/>
      <c r="AI113" s="119"/>
      <c r="AJ113" s="119"/>
      <c r="AK113" s="119"/>
      <c r="AL113" s="119"/>
      <c r="AM113" s="119"/>
      <c r="AN113" s="119"/>
      <c r="AO113" s="119"/>
      <c r="AP113" s="119"/>
      <c r="AQ113" s="119"/>
      <c r="AR113" s="119"/>
      <c r="AS113" s="119"/>
      <c r="AT113" s="119"/>
      <c r="AU113" s="119"/>
      <c r="AV113" s="119"/>
      <c r="AW113" s="119"/>
      <c r="AX113" s="119"/>
      <c r="AY113" s="119"/>
      <c r="AZ113" s="119"/>
      <c r="BA113" s="119"/>
      <c r="BB113" s="119"/>
      <c r="BC113" s="119"/>
      <c r="BD113" s="119"/>
      <c r="BE113" s="119"/>
      <c r="BF113" s="119"/>
      <c r="BG113" s="119"/>
    </row>
    <row r="114" spans="1:59" s="147" customFormat="1" ht="108" x14ac:dyDescent="0.4">
      <c r="A114" s="144" t="s">
        <v>833</v>
      </c>
      <c r="B114" s="183" t="s">
        <v>160</v>
      </c>
      <c r="C114" s="178"/>
      <c r="D114" s="178">
        <v>0.87</v>
      </c>
      <c r="E114" s="178"/>
      <c r="F114" s="178"/>
      <c r="G114" s="119"/>
      <c r="H114" s="119"/>
      <c r="I114" s="119"/>
      <c r="J114" s="119"/>
      <c r="K114" s="119"/>
      <c r="L114" s="119"/>
      <c r="M114" s="119"/>
      <c r="N114" s="119"/>
      <c r="O114" s="119"/>
      <c r="P114" s="119"/>
      <c r="Q114" s="119"/>
      <c r="R114" s="119"/>
      <c r="S114" s="119"/>
      <c r="T114" s="119"/>
      <c r="U114" s="119"/>
      <c r="V114" s="119"/>
      <c r="W114" s="119"/>
      <c r="X114" s="119"/>
      <c r="Y114" s="119"/>
      <c r="Z114" s="119"/>
      <c r="AA114" s="119"/>
      <c r="AB114" s="119"/>
      <c r="AC114" s="119"/>
      <c r="AD114" s="119"/>
      <c r="AE114" s="119"/>
      <c r="AF114" s="119"/>
      <c r="AG114" s="119"/>
      <c r="AH114" s="119"/>
      <c r="AI114" s="119"/>
      <c r="AJ114" s="119"/>
      <c r="AK114" s="119"/>
      <c r="AL114" s="119"/>
      <c r="AM114" s="119"/>
      <c r="AN114" s="119"/>
      <c r="AO114" s="119"/>
      <c r="AP114" s="119"/>
      <c r="AQ114" s="119"/>
      <c r="AR114" s="119"/>
      <c r="AS114" s="119"/>
      <c r="AT114" s="119"/>
      <c r="AU114" s="119"/>
      <c r="AV114" s="119"/>
      <c r="AW114" s="119"/>
      <c r="AX114" s="119"/>
      <c r="AY114" s="119"/>
      <c r="AZ114" s="119"/>
      <c r="BA114" s="119"/>
      <c r="BB114" s="119"/>
      <c r="BC114" s="119"/>
      <c r="BD114" s="119"/>
      <c r="BE114" s="119"/>
      <c r="BF114" s="119"/>
      <c r="BG114" s="119"/>
    </row>
    <row r="115" spans="1:59" s="147" customFormat="1" ht="54" x14ac:dyDescent="0.4">
      <c r="A115" s="144" t="s">
        <v>834</v>
      </c>
      <c r="B115" s="183" t="s">
        <v>316</v>
      </c>
      <c r="C115" s="178">
        <v>0.01</v>
      </c>
      <c r="D115" s="178">
        <v>3.79</v>
      </c>
      <c r="E115" s="178"/>
      <c r="F115" s="178"/>
      <c r="G115" s="119"/>
      <c r="H115" s="119"/>
      <c r="I115" s="119"/>
      <c r="J115" s="119"/>
      <c r="K115" s="119"/>
      <c r="L115" s="119"/>
      <c r="M115" s="119"/>
      <c r="N115" s="119"/>
      <c r="O115" s="119"/>
      <c r="P115" s="119"/>
      <c r="Q115" s="119"/>
      <c r="R115" s="119"/>
      <c r="S115" s="119"/>
      <c r="T115" s="119"/>
      <c r="U115" s="119"/>
      <c r="V115" s="119"/>
      <c r="W115" s="119"/>
      <c r="X115" s="119"/>
      <c r="Y115" s="119"/>
      <c r="Z115" s="119"/>
      <c r="AA115" s="119"/>
      <c r="AB115" s="119"/>
      <c r="AC115" s="119"/>
      <c r="AD115" s="119"/>
      <c r="AE115" s="119"/>
      <c r="AF115" s="119"/>
      <c r="AG115" s="119"/>
      <c r="AH115" s="119"/>
      <c r="AI115" s="119"/>
      <c r="AJ115" s="119"/>
      <c r="AK115" s="119"/>
      <c r="AL115" s="119"/>
      <c r="AM115" s="119"/>
      <c r="AN115" s="119"/>
      <c r="AO115" s="119"/>
      <c r="AP115" s="119"/>
      <c r="AQ115" s="119"/>
      <c r="AR115" s="119"/>
      <c r="AS115" s="119"/>
      <c r="AT115" s="119"/>
      <c r="AU115" s="119"/>
      <c r="AV115" s="119"/>
      <c r="AW115" s="119"/>
      <c r="AX115" s="119"/>
      <c r="AY115" s="119"/>
      <c r="AZ115" s="119"/>
      <c r="BA115" s="119"/>
      <c r="BB115" s="119"/>
      <c r="BC115" s="119"/>
      <c r="BD115" s="119"/>
      <c r="BE115" s="119"/>
      <c r="BF115" s="119"/>
      <c r="BG115" s="119"/>
    </row>
    <row r="116" spans="1:59" s="147" customFormat="1" ht="36" x14ac:dyDescent="0.4">
      <c r="A116" s="144" t="s">
        <v>835</v>
      </c>
      <c r="B116" s="183" t="s">
        <v>836</v>
      </c>
      <c r="C116" s="178"/>
      <c r="D116" s="178">
        <v>1.08</v>
      </c>
      <c r="E116" s="178"/>
      <c r="F116" s="178"/>
      <c r="G116" s="119"/>
      <c r="H116" s="119"/>
      <c r="I116" s="119"/>
      <c r="J116" s="119"/>
      <c r="K116" s="119"/>
      <c r="L116" s="119"/>
      <c r="M116" s="119"/>
      <c r="N116" s="119"/>
      <c r="O116" s="119"/>
      <c r="P116" s="119"/>
      <c r="Q116" s="119"/>
      <c r="R116" s="119"/>
      <c r="S116" s="119"/>
      <c r="T116" s="119"/>
      <c r="U116" s="119"/>
      <c r="V116" s="119"/>
      <c r="W116" s="119"/>
      <c r="X116" s="119"/>
      <c r="Y116" s="119"/>
      <c r="Z116" s="119"/>
      <c r="AA116" s="119"/>
      <c r="AB116" s="119"/>
      <c r="AC116" s="119"/>
      <c r="AD116" s="119"/>
      <c r="AE116" s="119"/>
      <c r="AF116" s="119"/>
      <c r="AG116" s="119"/>
      <c r="AH116" s="119"/>
      <c r="AI116" s="119"/>
      <c r="AJ116" s="119"/>
      <c r="AK116" s="119"/>
      <c r="AL116" s="119"/>
      <c r="AM116" s="119"/>
      <c r="AN116" s="119"/>
      <c r="AO116" s="119"/>
      <c r="AP116" s="119"/>
      <c r="AQ116" s="119"/>
      <c r="AR116" s="119"/>
      <c r="AS116" s="119"/>
      <c r="AT116" s="119"/>
      <c r="AU116" s="119"/>
      <c r="AV116" s="119"/>
      <c r="AW116" s="119"/>
      <c r="AX116" s="119"/>
      <c r="AY116" s="119"/>
      <c r="AZ116" s="119"/>
      <c r="BA116" s="119"/>
      <c r="BB116" s="119"/>
      <c r="BC116" s="119"/>
      <c r="BD116" s="119"/>
      <c r="BE116" s="119"/>
      <c r="BF116" s="119"/>
      <c r="BG116" s="119"/>
    </row>
    <row r="117" spans="1:59" s="147" customFormat="1" ht="54" x14ac:dyDescent="0.4">
      <c r="A117" s="144" t="s">
        <v>837</v>
      </c>
      <c r="B117" s="183" t="s">
        <v>838</v>
      </c>
      <c r="C117" s="178"/>
      <c r="D117" s="178">
        <v>0.18</v>
      </c>
      <c r="E117" s="178"/>
      <c r="F117" s="178">
        <v>3.55</v>
      </c>
      <c r="G117" s="119"/>
      <c r="H117" s="119"/>
      <c r="I117" s="119"/>
      <c r="J117" s="119"/>
      <c r="K117" s="119"/>
      <c r="L117" s="119"/>
      <c r="M117" s="119"/>
      <c r="N117" s="119"/>
      <c r="O117" s="119"/>
      <c r="P117" s="119"/>
      <c r="Q117" s="119"/>
      <c r="R117" s="119"/>
      <c r="S117" s="119"/>
      <c r="T117" s="119"/>
      <c r="U117" s="119"/>
      <c r="V117" s="119"/>
      <c r="W117" s="119"/>
      <c r="X117" s="119"/>
      <c r="Y117" s="119"/>
      <c r="Z117" s="119"/>
      <c r="AA117" s="119"/>
      <c r="AB117" s="119"/>
      <c r="AC117" s="119"/>
      <c r="AD117" s="119"/>
      <c r="AE117" s="119"/>
      <c r="AF117" s="119"/>
      <c r="AG117" s="119"/>
      <c r="AH117" s="119"/>
      <c r="AI117" s="119"/>
      <c r="AJ117" s="119"/>
      <c r="AK117" s="119"/>
      <c r="AL117" s="119"/>
      <c r="AM117" s="119"/>
      <c r="AN117" s="119"/>
      <c r="AO117" s="119"/>
      <c r="AP117" s="119"/>
      <c r="AQ117" s="119"/>
      <c r="AR117" s="119"/>
      <c r="AS117" s="119"/>
      <c r="AT117" s="119"/>
      <c r="AU117" s="119"/>
      <c r="AV117" s="119"/>
      <c r="AW117" s="119"/>
      <c r="AX117" s="119"/>
      <c r="AY117" s="119"/>
      <c r="AZ117" s="119"/>
      <c r="BA117" s="119"/>
      <c r="BB117" s="119"/>
      <c r="BC117" s="119"/>
      <c r="BD117" s="119"/>
      <c r="BE117" s="119"/>
      <c r="BF117" s="119"/>
      <c r="BG117" s="119"/>
    </row>
    <row r="118" spans="1:59" s="147" customFormat="1" ht="54" x14ac:dyDescent="0.4">
      <c r="A118" s="144" t="s">
        <v>839</v>
      </c>
      <c r="B118" s="183" t="s">
        <v>156</v>
      </c>
      <c r="C118" s="178"/>
      <c r="D118" s="178">
        <v>3.74</v>
      </c>
      <c r="E118" s="178"/>
      <c r="F118" s="178">
        <v>3.04</v>
      </c>
      <c r="G118" s="119"/>
      <c r="H118" s="119"/>
      <c r="I118" s="119"/>
      <c r="J118" s="119"/>
      <c r="K118" s="119"/>
      <c r="L118" s="119"/>
      <c r="M118" s="119"/>
      <c r="N118" s="119"/>
      <c r="O118" s="119"/>
      <c r="P118" s="119"/>
      <c r="Q118" s="119"/>
      <c r="R118" s="119"/>
      <c r="S118" s="119"/>
      <c r="T118" s="119"/>
      <c r="U118" s="119"/>
      <c r="V118" s="119"/>
      <c r="W118" s="119"/>
      <c r="X118" s="119"/>
      <c r="Y118" s="119"/>
      <c r="Z118" s="119"/>
      <c r="AA118" s="119"/>
      <c r="AB118" s="119"/>
      <c r="AC118" s="119"/>
      <c r="AD118" s="119"/>
      <c r="AE118" s="119"/>
      <c r="AF118" s="119"/>
      <c r="AG118" s="119"/>
      <c r="AH118" s="119"/>
      <c r="AI118" s="119"/>
      <c r="AJ118" s="119"/>
      <c r="AK118" s="119"/>
      <c r="AL118" s="119"/>
      <c r="AM118" s="119"/>
      <c r="AN118" s="119"/>
      <c r="AO118" s="119"/>
      <c r="AP118" s="119"/>
      <c r="AQ118" s="119"/>
      <c r="AR118" s="119"/>
      <c r="AS118" s="119"/>
      <c r="AT118" s="119"/>
      <c r="AU118" s="119"/>
      <c r="AV118" s="119"/>
      <c r="AW118" s="119"/>
      <c r="AX118" s="119"/>
      <c r="AY118" s="119"/>
      <c r="AZ118" s="119"/>
      <c r="BA118" s="119"/>
      <c r="BB118" s="119"/>
      <c r="BC118" s="119"/>
      <c r="BD118" s="119"/>
      <c r="BE118" s="119"/>
      <c r="BF118" s="119"/>
      <c r="BG118" s="119"/>
    </row>
    <row r="119" spans="1:59" s="147" customFormat="1" ht="36" x14ac:dyDescent="0.4">
      <c r="A119" s="144" t="s">
        <v>842</v>
      </c>
      <c r="B119" s="183" t="s">
        <v>153</v>
      </c>
      <c r="C119" s="146"/>
      <c r="D119" s="146"/>
      <c r="E119" s="178">
        <v>4.12</v>
      </c>
      <c r="F119" s="178">
        <v>4.33</v>
      </c>
      <c r="G119" s="119"/>
      <c r="H119" s="119"/>
      <c r="I119" s="119"/>
      <c r="J119" s="119"/>
      <c r="K119" s="119"/>
      <c r="L119" s="119"/>
      <c r="M119" s="119"/>
      <c r="N119" s="119"/>
      <c r="O119" s="119"/>
      <c r="P119" s="119"/>
      <c r="Q119" s="119"/>
      <c r="R119" s="119"/>
      <c r="S119" s="119"/>
      <c r="T119" s="119"/>
      <c r="U119" s="119"/>
      <c r="V119" s="119"/>
      <c r="W119" s="119"/>
      <c r="X119" s="119"/>
      <c r="Y119" s="119"/>
      <c r="Z119" s="119"/>
      <c r="AA119" s="119"/>
      <c r="AB119" s="119"/>
      <c r="AC119" s="119"/>
      <c r="AD119" s="119"/>
      <c r="AE119" s="119"/>
      <c r="AF119" s="119"/>
      <c r="AG119" s="119"/>
      <c r="AH119" s="119"/>
      <c r="AI119" s="119"/>
      <c r="AJ119" s="119"/>
      <c r="AK119" s="119"/>
      <c r="AL119" s="119"/>
      <c r="AM119" s="119"/>
      <c r="AN119" s="119"/>
      <c r="AO119" s="119"/>
      <c r="AP119" s="119"/>
      <c r="AQ119" s="119"/>
      <c r="AR119" s="119"/>
      <c r="AS119" s="119"/>
      <c r="AT119" s="119"/>
      <c r="AU119" s="119"/>
      <c r="AV119" s="119"/>
      <c r="AW119" s="119"/>
      <c r="AX119" s="119"/>
      <c r="AY119" s="119"/>
      <c r="AZ119" s="119"/>
      <c r="BA119" s="119"/>
      <c r="BB119" s="119"/>
      <c r="BC119" s="119"/>
      <c r="BD119" s="119"/>
      <c r="BE119" s="119"/>
      <c r="BF119" s="119"/>
      <c r="BG119" s="119"/>
    </row>
    <row r="120" spans="1:59" s="147" customFormat="1" ht="36" x14ac:dyDescent="0.4">
      <c r="A120" s="144" t="s">
        <v>840</v>
      </c>
      <c r="B120" s="183" t="s">
        <v>151</v>
      </c>
      <c r="C120" s="146"/>
      <c r="D120" s="146"/>
      <c r="E120" s="178"/>
      <c r="F120" s="178">
        <v>2.16</v>
      </c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  <c r="AF120" s="119"/>
      <c r="AG120" s="119"/>
      <c r="AH120" s="119"/>
      <c r="AI120" s="119"/>
      <c r="AJ120" s="119"/>
      <c r="AK120" s="119"/>
      <c r="AL120" s="119"/>
      <c r="AM120" s="119"/>
      <c r="AN120" s="119"/>
      <c r="AO120" s="119"/>
      <c r="AP120" s="119"/>
      <c r="AQ120" s="119"/>
      <c r="AR120" s="119"/>
      <c r="AS120" s="119"/>
      <c r="AT120" s="119"/>
      <c r="AU120" s="119"/>
      <c r="AV120" s="119"/>
      <c r="AW120" s="119"/>
      <c r="AX120" s="119"/>
      <c r="AY120" s="119"/>
      <c r="AZ120" s="119"/>
      <c r="BA120" s="119"/>
      <c r="BB120" s="119"/>
      <c r="BC120" s="119"/>
      <c r="BD120" s="119"/>
      <c r="BE120" s="119"/>
      <c r="BF120" s="119"/>
      <c r="BG120" s="119"/>
    </row>
    <row r="121" spans="1:59" s="147" customFormat="1" x14ac:dyDescent="0.4">
      <c r="A121" s="144" t="s">
        <v>844</v>
      </c>
      <c r="B121" s="183" t="s">
        <v>348</v>
      </c>
      <c r="C121" s="146"/>
      <c r="D121" s="146"/>
      <c r="E121" s="178">
        <v>0.33</v>
      </c>
      <c r="F121" s="178"/>
      <c r="G121" s="119"/>
      <c r="H121" s="119"/>
      <c r="I121" s="119"/>
      <c r="J121" s="119"/>
      <c r="K121" s="119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  <c r="AF121" s="119"/>
      <c r="AG121" s="119"/>
      <c r="AH121" s="119"/>
      <c r="AI121" s="119"/>
      <c r="AJ121" s="119"/>
      <c r="AK121" s="119"/>
      <c r="AL121" s="119"/>
      <c r="AM121" s="119"/>
      <c r="AN121" s="119"/>
      <c r="AO121" s="119"/>
      <c r="AP121" s="119"/>
      <c r="AQ121" s="119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19"/>
      <c r="BE121" s="119"/>
      <c r="BF121" s="119"/>
      <c r="BG121" s="119"/>
    </row>
    <row r="122" spans="1:59" s="147" customFormat="1" x14ac:dyDescent="0.4">
      <c r="A122" s="148"/>
      <c r="B122" s="154"/>
      <c r="C122" s="150"/>
      <c r="D122" s="150"/>
      <c r="E122" s="150"/>
      <c r="F122" s="150"/>
      <c r="G122" s="119"/>
      <c r="H122" s="119"/>
      <c r="I122" s="119"/>
      <c r="J122" s="119"/>
      <c r="K122" s="119"/>
      <c r="L122" s="119"/>
      <c r="M122" s="119"/>
      <c r="N122" s="119"/>
      <c r="O122" s="119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  <c r="AF122" s="119"/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Q122" s="119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19"/>
      <c r="BE122" s="119"/>
      <c r="BF122" s="119"/>
      <c r="BG122" s="119"/>
    </row>
    <row r="123" spans="1:59" x14ac:dyDescent="0.4">
      <c r="A123" s="148"/>
      <c r="B123" s="149"/>
      <c r="C123" s="150"/>
      <c r="D123" s="150"/>
      <c r="E123" s="133"/>
      <c r="F123" s="133"/>
    </row>
    <row r="124" spans="1:59" x14ac:dyDescent="0.4">
      <c r="A124" s="126" t="s">
        <v>554</v>
      </c>
      <c r="B124" s="143"/>
      <c r="C124" s="129">
        <f>C125+C126+C127+C128</f>
        <v>1232.1099999999999</v>
      </c>
      <c r="D124" s="129">
        <f t="shared" ref="D124:F124" si="4">D125+D126+D127+D128</f>
        <v>1232110.94</v>
      </c>
      <c r="E124" s="129">
        <f t="shared" si="4"/>
        <v>0</v>
      </c>
      <c r="F124" s="129">
        <f t="shared" si="4"/>
        <v>0</v>
      </c>
    </row>
    <row r="125" spans="1:59" ht="36" x14ac:dyDescent="0.4">
      <c r="A125" s="164" t="s">
        <v>577</v>
      </c>
      <c r="B125" s="166" t="s">
        <v>578</v>
      </c>
      <c r="C125" s="165">
        <v>400</v>
      </c>
      <c r="D125" s="165">
        <v>400000</v>
      </c>
      <c r="E125" s="146"/>
      <c r="F125" s="146"/>
    </row>
    <row r="126" spans="1:59" ht="36" x14ac:dyDescent="0.4">
      <c r="A126" s="164" t="s">
        <v>579</v>
      </c>
      <c r="B126" s="166" t="s">
        <v>580</v>
      </c>
      <c r="C126" s="165">
        <v>159</v>
      </c>
      <c r="D126" s="165">
        <v>159000</v>
      </c>
      <c r="E126" s="146"/>
      <c r="F126" s="146"/>
    </row>
    <row r="127" spans="1:59" ht="54" x14ac:dyDescent="0.4">
      <c r="A127" s="164" t="s">
        <v>581</v>
      </c>
      <c r="B127" s="167" t="s">
        <v>582</v>
      </c>
      <c r="C127" s="165">
        <v>631</v>
      </c>
      <c r="D127" s="165">
        <v>631000</v>
      </c>
      <c r="E127" s="146"/>
      <c r="F127" s="146"/>
    </row>
    <row r="128" spans="1:59" x14ac:dyDescent="0.4">
      <c r="A128" s="163" t="s">
        <v>579</v>
      </c>
      <c r="B128" s="175" t="s">
        <v>609</v>
      </c>
      <c r="C128" s="173">
        <v>42.11</v>
      </c>
      <c r="D128" s="173">
        <v>42110.94</v>
      </c>
      <c r="E128" s="146"/>
      <c r="F128" s="146"/>
    </row>
    <row r="129" spans="1:6" x14ac:dyDescent="0.4">
      <c r="A129" s="148"/>
      <c r="B129" s="154"/>
      <c r="C129" s="150"/>
      <c r="D129" s="150"/>
      <c r="E129" s="150"/>
      <c r="F129" s="150"/>
    </row>
    <row r="130" spans="1:6" x14ac:dyDescent="0.4">
      <c r="A130" s="148"/>
      <c r="B130" s="154"/>
      <c r="C130" s="150"/>
      <c r="D130" s="150"/>
      <c r="E130" s="150"/>
      <c r="F130" s="150"/>
    </row>
    <row r="131" spans="1:6" x14ac:dyDescent="0.4">
      <c r="A131" s="126" t="s">
        <v>555</v>
      </c>
      <c r="B131" s="143"/>
      <c r="C131" s="129">
        <f>C132+C133+C134+C135+C136+C137+C138+C139+C140</f>
        <v>6725.1600000000008</v>
      </c>
      <c r="D131" s="129">
        <f t="shared" ref="D131:F131" si="5">D132+D133+D134+D135+D136+D137+D138+D139+D140</f>
        <v>6725157.8999999994</v>
      </c>
      <c r="E131" s="129">
        <f t="shared" si="5"/>
        <v>0</v>
      </c>
      <c r="F131" s="129">
        <f t="shared" si="5"/>
        <v>0</v>
      </c>
    </row>
    <row r="132" spans="1:6" ht="54" x14ac:dyDescent="0.4">
      <c r="A132" s="163" t="s">
        <v>583</v>
      </c>
      <c r="B132" s="172" t="s">
        <v>584</v>
      </c>
      <c r="C132" s="173">
        <v>63</v>
      </c>
      <c r="D132" s="173">
        <v>63000</v>
      </c>
      <c r="E132" s="146"/>
      <c r="F132" s="146"/>
    </row>
    <row r="133" spans="1:6" x14ac:dyDescent="0.4">
      <c r="A133" s="163" t="s">
        <v>585</v>
      </c>
      <c r="B133" s="172" t="s">
        <v>586</v>
      </c>
      <c r="C133" s="173">
        <v>532.16</v>
      </c>
      <c r="D133" s="173">
        <v>532157.9</v>
      </c>
      <c r="E133" s="146"/>
      <c r="F133" s="146"/>
    </row>
    <row r="134" spans="1:6" ht="36" x14ac:dyDescent="0.4">
      <c r="A134" s="159" t="s">
        <v>615</v>
      </c>
      <c r="B134" s="182" t="s">
        <v>778</v>
      </c>
      <c r="C134" s="146">
        <v>3000</v>
      </c>
      <c r="D134" s="146">
        <v>3000000</v>
      </c>
      <c r="E134" s="146"/>
      <c r="F134" s="146"/>
    </row>
    <row r="135" spans="1:6" ht="54" x14ac:dyDescent="0.4">
      <c r="A135" s="164" t="s">
        <v>615</v>
      </c>
      <c r="B135" s="166" t="s">
        <v>616</v>
      </c>
      <c r="C135" s="165">
        <v>1272.8900000000001</v>
      </c>
      <c r="D135" s="165">
        <v>1272888.24</v>
      </c>
      <c r="E135" s="146"/>
      <c r="F135" s="146"/>
    </row>
    <row r="136" spans="1:6" ht="54" x14ac:dyDescent="0.4">
      <c r="A136" s="159" t="s">
        <v>617</v>
      </c>
      <c r="B136" s="182" t="s">
        <v>621</v>
      </c>
      <c r="C136" s="146">
        <v>210</v>
      </c>
      <c r="D136" s="146">
        <v>210000</v>
      </c>
      <c r="E136" s="146"/>
      <c r="F136" s="146"/>
    </row>
    <row r="137" spans="1:6" ht="54" x14ac:dyDescent="0.4">
      <c r="A137" s="164" t="s">
        <v>583</v>
      </c>
      <c r="B137" s="166" t="s">
        <v>619</v>
      </c>
      <c r="C137" s="165">
        <v>800</v>
      </c>
      <c r="D137" s="165">
        <v>800000</v>
      </c>
      <c r="E137" s="146"/>
      <c r="F137" s="146"/>
    </row>
    <row r="138" spans="1:6" ht="36" x14ac:dyDescent="0.4">
      <c r="A138" s="164" t="s">
        <v>618</v>
      </c>
      <c r="B138" s="167" t="s">
        <v>620</v>
      </c>
      <c r="C138" s="165">
        <v>723.96</v>
      </c>
      <c r="D138" s="165">
        <v>723958.04</v>
      </c>
      <c r="E138" s="146"/>
      <c r="F138" s="146"/>
    </row>
    <row r="139" spans="1:6" ht="54" x14ac:dyDescent="0.4">
      <c r="A139" s="164" t="s">
        <v>785</v>
      </c>
      <c r="B139" s="167" t="s">
        <v>779</v>
      </c>
      <c r="C139" s="165">
        <v>115.6</v>
      </c>
      <c r="D139" s="165">
        <v>115603.64</v>
      </c>
      <c r="E139" s="146"/>
      <c r="F139" s="146"/>
    </row>
    <row r="140" spans="1:6" ht="36" x14ac:dyDescent="0.4">
      <c r="A140" s="163" t="s">
        <v>785</v>
      </c>
      <c r="B140" s="175" t="s">
        <v>793</v>
      </c>
      <c r="C140" s="173">
        <v>7.55</v>
      </c>
      <c r="D140" s="173">
        <v>7550.08</v>
      </c>
      <c r="E140" s="146"/>
      <c r="F140" s="146"/>
    </row>
    <row r="141" spans="1:6" x14ac:dyDescent="0.4">
      <c r="A141" s="148"/>
      <c r="B141" s="154"/>
      <c r="C141" s="150"/>
      <c r="D141" s="150"/>
      <c r="E141" s="150"/>
      <c r="F141" s="150"/>
    </row>
    <row r="142" spans="1:6" x14ac:dyDescent="0.4">
      <c r="A142" s="148"/>
      <c r="B142" s="154"/>
      <c r="C142" s="150"/>
      <c r="D142" s="150"/>
      <c r="E142" s="150"/>
      <c r="F142" s="150"/>
    </row>
    <row r="143" spans="1:6" x14ac:dyDescent="0.4">
      <c r="A143" s="126" t="s">
        <v>794</v>
      </c>
      <c r="B143" s="143"/>
      <c r="C143" s="129">
        <f>C144+C145+C146+C147+C148+C149</f>
        <v>1661.55</v>
      </c>
      <c r="D143" s="129">
        <f t="shared" ref="D143:F143" si="6">D144+D145+D146+D147+D148+D149</f>
        <v>1661547.51</v>
      </c>
      <c r="E143" s="129">
        <f t="shared" si="6"/>
        <v>0</v>
      </c>
      <c r="F143" s="129">
        <f t="shared" si="6"/>
        <v>0</v>
      </c>
    </row>
    <row r="144" spans="1:6" x14ac:dyDescent="0.4">
      <c r="A144" s="164" t="s">
        <v>563</v>
      </c>
      <c r="B144" s="167" t="s">
        <v>564</v>
      </c>
      <c r="C144" s="165">
        <v>777</v>
      </c>
      <c r="D144" s="165">
        <v>777000</v>
      </c>
      <c r="E144" s="146"/>
      <c r="F144" s="146"/>
    </row>
    <row r="145" spans="1:6" x14ac:dyDescent="0.4">
      <c r="A145" s="163" t="s">
        <v>563</v>
      </c>
      <c r="B145" s="175" t="s">
        <v>589</v>
      </c>
      <c r="C145" s="173">
        <v>440.48</v>
      </c>
      <c r="D145" s="173">
        <v>440477.26</v>
      </c>
      <c r="E145" s="146"/>
      <c r="F145" s="146"/>
    </row>
    <row r="146" spans="1:6" x14ac:dyDescent="0.4">
      <c r="A146" s="163" t="s">
        <v>590</v>
      </c>
      <c r="B146" s="175" t="s">
        <v>591</v>
      </c>
      <c r="C146" s="173">
        <v>7.55</v>
      </c>
      <c r="D146" s="173">
        <v>7545.69</v>
      </c>
      <c r="E146" s="146"/>
      <c r="F146" s="146"/>
    </row>
    <row r="147" spans="1:6" ht="36" x14ac:dyDescent="0.4">
      <c r="A147" s="163" t="s">
        <v>587</v>
      </c>
      <c r="B147" s="175" t="s">
        <v>588</v>
      </c>
      <c r="C147" s="173">
        <v>20</v>
      </c>
      <c r="D147" s="173">
        <v>20000</v>
      </c>
      <c r="E147" s="146"/>
      <c r="F147" s="146"/>
    </row>
    <row r="148" spans="1:6" x14ac:dyDescent="0.4">
      <c r="A148" s="163" t="s">
        <v>605</v>
      </c>
      <c r="B148" s="175" t="s">
        <v>606</v>
      </c>
      <c r="C148" s="173">
        <v>0.27</v>
      </c>
      <c r="D148" s="173">
        <v>274.56</v>
      </c>
      <c r="E148" s="146"/>
      <c r="F148" s="146"/>
    </row>
    <row r="149" spans="1:6" ht="72" x14ac:dyDescent="0.4">
      <c r="A149" s="163" t="s">
        <v>607</v>
      </c>
      <c r="B149" s="172" t="s">
        <v>608</v>
      </c>
      <c r="C149" s="173">
        <v>416.25</v>
      </c>
      <c r="D149" s="173">
        <v>416250</v>
      </c>
      <c r="E149" s="146"/>
      <c r="F149" s="146"/>
    </row>
    <row r="150" spans="1:6" x14ac:dyDescent="0.4">
      <c r="A150" s="148"/>
      <c r="B150" s="154"/>
      <c r="C150" s="150"/>
      <c r="D150" s="150"/>
      <c r="E150" s="150"/>
      <c r="F150" s="150"/>
    </row>
    <row r="151" spans="1:6" x14ac:dyDescent="0.4">
      <c r="A151" s="148"/>
      <c r="B151" s="154"/>
      <c r="C151" s="150"/>
      <c r="D151" s="150"/>
      <c r="E151" s="150"/>
      <c r="F151" s="150"/>
    </row>
    <row r="152" spans="1:6" x14ac:dyDescent="0.4">
      <c r="A152" s="126" t="s">
        <v>795</v>
      </c>
      <c r="B152" s="143"/>
      <c r="C152" s="129">
        <f>C153+C154+C155+C156+C157+C158+C159+C160</f>
        <v>7820.85</v>
      </c>
      <c r="D152" s="129">
        <f t="shared" ref="D152:F152" si="7">D153+D154+D155+D156+D157+D158+D159+D160</f>
        <v>7820853.0300000003</v>
      </c>
      <c r="E152" s="129">
        <f t="shared" si="7"/>
        <v>0</v>
      </c>
      <c r="F152" s="129">
        <f t="shared" si="7"/>
        <v>0</v>
      </c>
    </row>
    <row r="153" spans="1:6" ht="36" x14ac:dyDescent="0.4">
      <c r="A153" s="164" t="s">
        <v>568</v>
      </c>
      <c r="B153" s="166" t="s">
        <v>856</v>
      </c>
      <c r="C153" s="165">
        <v>197.81</v>
      </c>
      <c r="D153" s="165">
        <v>197812.11</v>
      </c>
      <c r="E153" s="146"/>
      <c r="F153" s="146"/>
    </row>
    <row r="154" spans="1:6" ht="36" x14ac:dyDescent="0.4">
      <c r="A154" s="164" t="s">
        <v>592</v>
      </c>
      <c r="B154" s="166" t="s">
        <v>593</v>
      </c>
      <c r="C154" s="165">
        <v>718.93</v>
      </c>
      <c r="D154" s="165">
        <v>718930</v>
      </c>
      <c r="E154" s="146"/>
      <c r="F154" s="146"/>
    </row>
    <row r="155" spans="1:6" ht="54" x14ac:dyDescent="0.4">
      <c r="A155" s="164" t="s">
        <v>594</v>
      </c>
      <c r="B155" s="166" t="s">
        <v>595</v>
      </c>
      <c r="C155" s="165">
        <v>1100</v>
      </c>
      <c r="D155" s="165">
        <v>1100000</v>
      </c>
      <c r="E155" s="146"/>
      <c r="F155" s="146"/>
    </row>
    <row r="156" spans="1:6" x14ac:dyDescent="0.4">
      <c r="A156" s="163" t="s">
        <v>597</v>
      </c>
      <c r="B156" s="172" t="s">
        <v>611</v>
      </c>
      <c r="C156" s="173">
        <v>610.98</v>
      </c>
      <c r="D156" s="173">
        <v>610980.46</v>
      </c>
      <c r="E156" s="146"/>
      <c r="F156" s="146"/>
    </row>
    <row r="157" spans="1:6" x14ac:dyDescent="0.4">
      <c r="A157" s="163" t="s">
        <v>598</v>
      </c>
      <c r="B157" s="172" t="s">
        <v>599</v>
      </c>
      <c r="C157" s="173">
        <v>38.86</v>
      </c>
      <c r="D157" s="173">
        <v>38857.730000000003</v>
      </c>
      <c r="E157" s="146"/>
      <c r="F157" s="146"/>
    </row>
    <row r="158" spans="1:6" ht="108" x14ac:dyDescent="0.4">
      <c r="A158" s="163" t="s">
        <v>600</v>
      </c>
      <c r="B158" s="172" t="s">
        <v>601</v>
      </c>
      <c r="C158" s="173">
        <v>14.4</v>
      </c>
      <c r="D158" s="173">
        <v>14400</v>
      </c>
      <c r="E158" s="146"/>
      <c r="F158" s="146"/>
    </row>
    <row r="159" spans="1:6" x14ac:dyDescent="0.4">
      <c r="A159" s="163" t="s">
        <v>568</v>
      </c>
      <c r="B159" s="172" t="s">
        <v>602</v>
      </c>
      <c r="C159" s="173">
        <v>2814</v>
      </c>
      <c r="D159" s="173">
        <v>2813998.6</v>
      </c>
      <c r="E159" s="146"/>
      <c r="F159" s="146"/>
    </row>
    <row r="160" spans="1:6" ht="72" x14ac:dyDescent="0.4">
      <c r="A160" s="163" t="s">
        <v>603</v>
      </c>
      <c r="B160" s="172" t="s">
        <v>604</v>
      </c>
      <c r="C160" s="173">
        <v>2325.87</v>
      </c>
      <c r="D160" s="173">
        <v>2325874.13</v>
      </c>
      <c r="E160" s="146"/>
      <c r="F160" s="146"/>
    </row>
    <row r="161" spans="1:6" x14ac:dyDescent="0.4">
      <c r="A161" s="148"/>
      <c r="B161" s="157"/>
      <c r="C161" s="150"/>
      <c r="D161" s="150"/>
      <c r="E161" s="150"/>
      <c r="F161" s="150"/>
    </row>
    <row r="162" spans="1:6" x14ac:dyDescent="0.4">
      <c r="A162" s="148"/>
      <c r="B162" s="157"/>
      <c r="C162" s="150"/>
      <c r="D162" s="150"/>
      <c r="E162" s="150"/>
      <c r="F162" s="150"/>
    </row>
    <row r="163" spans="1:6" x14ac:dyDescent="0.4">
      <c r="A163" s="126" t="s">
        <v>796</v>
      </c>
      <c r="B163" s="143"/>
      <c r="C163" s="129">
        <f>C164+C165+C166</f>
        <v>1532.4599999999998</v>
      </c>
      <c r="D163" s="129">
        <f>D164+D165+D166</f>
        <v>1532457.61</v>
      </c>
      <c r="E163" s="129">
        <f t="shared" ref="E163:F163" si="8">E164+E165</f>
        <v>0</v>
      </c>
      <c r="F163" s="129">
        <f t="shared" si="8"/>
        <v>0</v>
      </c>
    </row>
    <row r="164" spans="1:6" ht="36" x14ac:dyDescent="0.4">
      <c r="A164" s="164" t="s">
        <v>575</v>
      </c>
      <c r="B164" s="166" t="s">
        <v>576</v>
      </c>
      <c r="C164" s="165">
        <v>1440</v>
      </c>
      <c r="D164" s="165">
        <v>1440000</v>
      </c>
      <c r="E164" s="146"/>
      <c r="F164" s="146"/>
    </row>
    <row r="165" spans="1:6" x14ac:dyDescent="0.4">
      <c r="A165" s="163" t="s">
        <v>575</v>
      </c>
      <c r="B165" s="172" t="s">
        <v>612</v>
      </c>
      <c r="C165" s="173">
        <v>88.12</v>
      </c>
      <c r="D165" s="173">
        <v>88118.86</v>
      </c>
      <c r="E165" s="146"/>
      <c r="F165" s="146"/>
    </row>
    <row r="166" spans="1:6" x14ac:dyDescent="0.4">
      <c r="A166" s="163" t="s">
        <v>613</v>
      </c>
      <c r="B166" s="174" t="s">
        <v>614</v>
      </c>
      <c r="C166" s="173">
        <v>4.34</v>
      </c>
      <c r="D166" s="173">
        <v>4338.75</v>
      </c>
      <c r="E166" s="146"/>
      <c r="F166" s="146"/>
    </row>
    <row r="167" spans="1:6" x14ac:dyDescent="0.4">
      <c r="A167" s="148"/>
      <c r="B167" s="157"/>
      <c r="C167" s="150"/>
      <c r="D167" s="150"/>
      <c r="E167" s="150"/>
      <c r="F167" s="150"/>
    </row>
    <row r="168" spans="1:6" x14ac:dyDescent="0.4">
      <c r="A168" s="148"/>
      <c r="B168" s="154"/>
      <c r="C168" s="150"/>
      <c r="D168" s="150"/>
      <c r="E168" s="150"/>
      <c r="F168" s="150"/>
    </row>
    <row r="169" spans="1:6" x14ac:dyDescent="0.4">
      <c r="A169" s="126" t="s">
        <v>797</v>
      </c>
      <c r="B169" s="143"/>
      <c r="C169" s="129">
        <f>C170+C171+C172+C173</f>
        <v>2695.75</v>
      </c>
      <c r="D169" s="129">
        <f t="shared" ref="D169:F169" si="9">D170+D171+D172+D173</f>
        <v>2695751.69</v>
      </c>
      <c r="E169" s="129">
        <f t="shared" si="9"/>
        <v>0</v>
      </c>
      <c r="F169" s="129">
        <f t="shared" si="9"/>
        <v>0</v>
      </c>
    </row>
    <row r="170" spans="1:6" ht="36" x14ac:dyDescent="0.4">
      <c r="A170" s="164" t="s">
        <v>569</v>
      </c>
      <c r="B170" s="166" t="s">
        <v>570</v>
      </c>
      <c r="C170" s="165">
        <v>931</v>
      </c>
      <c r="D170" s="165">
        <v>931000</v>
      </c>
      <c r="E170" s="146"/>
      <c r="F170" s="146"/>
    </row>
    <row r="171" spans="1:6" ht="72" x14ac:dyDescent="0.4">
      <c r="A171" s="164" t="s">
        <v>571</v>
      </c>
      <c r="B171" s="166" t="s">
        <v>572</v>
      </c>
      <c r="C171" s="165">
        <v>500</v>
      </c>
      <c r="D171" s="165">
        <v>500000</v>
      </c>
      <c r="E171" s="146"/>
      <c r="F171" s="146"/>
    </row>
    <row r="172" spans="1:6" x14ac:dyDescent="0.4">
      <c r="A172" s="164" t="s">
        <v>573</v>
      </c>
      <c r="B172" s="166" t="s">
        <v>574</v>
      </c>
      <c r="C172" s="165">
        <v>1093</v>
      </c>
      <c r="D172" s="165">
        <v>1093000</v>
      </c>
      <c r="E172" s="146"/>
      <c r="F172" s="146"/>
    </row>
    <row r="173" spans="1:6" x14ac:dyDescent="0.4">
      <c r="A173" s="163" t="s">
        <v>610</v>
      </c>
      <c r="B173" s="172" t="s">
        <v>611</v>
      </c>
      <c r="C173" s="173">
        <v>171.75</v>
      </c>
      <c r="D173" s="173">
        <v>171751.69</v>
      </c>
      <c r="E173" s="146"/>
      <c r="F173" s="146"/>
    </row>
    <row r="174" spans="1:6" x14ac:dyDescent="0.4">
      <c r="A174" s="148"/>
      <c r="B174" s="162"/>
      <c r="C174" s="150"/>
      <c r="D174" s="150"/>
      <c r="E174" s="150"/>
      <c r="F174" s="150"/>
    </row>
    <row r="175" spans="1:6" x14ac:dyDescent="0.4">
      <c r="A175" s="148"/>
      <c r="B175" s="162"/>
      <c r="C175" s="150"/>
      <c r="D175" s="150"/>
      <c r="E175" s="150"/>
      <c r="F175" s="150"/>
    </row>
    <row r="176" spans="1:6" x14ac:dyDescent="0.4">
      <c r="A176" s="126" t="s">
        <v>798</v>
      </c>
      <c r="B176" s="143"/>
      <c r="C176" s="129">
        <f>C177+C178+C179+C180+C181+C182+C183+C184+C185+C186+C187+C188+C189+C190+C191</f>
        <v>7499.09</v>
      </c>
      <c r="D176" s="129">
        <f t="shared" ref="D176:F176" si="10">D177+D178+D179+D180+D181+D182+D183+D184+D185+D186+D187+D188+D189+D190+D191</f>
        <v>7499089.5699999994</v>
      </c>
      <c r="E176" s="129">
        <f t="shared" si="10"/>
        <v>5</v>
      </c>
      <c r="F176" s="129">
        <f t="shared" si="10"/>
        <v>0</v>
      </c>
    </row>
    <row r="177" spans="1:6" x14ac:dyDescent="0.4">
      <c r="A177" s="144" t="s">
        <v>622</v>
      </c>
      <c r="B177" s="152" t="s">
        <v>623</v>
      </c>
      <c r="C177" s="146">
        <v>109.9</v>
      </c>
      <c r="D177" s="146">
        <v>109900</v>
      </c>
      <c r="E177" s="146"/>
      <c r="F177" s="146"/>
    </row>
    <row r="178" spans="1:6" x14ac:dyDescent="0.4">
      <c r="A178" s="144" t="s">
        <v>768</v>
      </c>
      <c r="B178" s="152" t="s">
        <v>623</v>
      </c>
      <c r="C178" s="146">
        <v>58.68</v>
      </c>
      <c r="D178" s="146">
        <v>58684.99</v>
      </c>
      <c r="E178" s="146"/>
      <c r="F178" s="146"/>
    </row>
    <row r="179" spans="1:6" ht="72" x14ac:dyDescent="0.4">
      <c r="A179" s="164" t="s">
        <v>635</v>
      </c>
      <c r="B179" s="167" t="s">
        <v>769</v>
      </c>
      <c r="C179" s="165">
        <v>427.3</v>
      </c>
      <c r="D179" s="165">
        <v>427297</v>
      </c>
      <c r="E179" s="146"/>
      <c r="F179" s="146"/>
    </row>
    <row r="180" spans="1:6" ht="162" x14ac:dyDescent="0.4">
      <c r="A180" s="164" t="s">
        <v>622</v>
      </c>
      <c r="B180" s="167" t="s">
        <v>770</v>
      </c>
      <c r="C180" s="165">
        <v>1192.02</v>
      </c>
      <c r="D180" s="165">
        <v>1192019.8899999999</v>
      </c>
      <c r="E180" s="146"/>
      <c r="F180" s="146"/>
    </row>
    <row r="181" spans="1:6" ht="54" x14ac:dyDescent="0.4">
      <c r="A181" s="164" t="s">
        <v>771</v>
      </c>
      <c r="B181" s="167" t="s">
        <v>772</v>
      </c>
      <c r="C181" s="165">
        <v>2100</v>
      </c>
      <c r="D181" s="165">
        <v>2100000</v>
      </c>
      <c r="E181" s="146"/>
      <c r="F181" s="146"/>
    </row>
    <row r="182" spans="1:6" ht="36" x14ac:dyDescent="0.4">
      <c r="A182" s="164" t="s">
        <v>768</v>
      </c>
      <c r="B182" s="167" t="s">
        <v>773</v>
      </c>
      <c r="C182" s="165">
        <v>150</v>
      </c>
      <c r="D182" s="165">
        <v>150000</v>
      </c>
      <c r="E182" s="146"/>
      <c r="F182" s="146"/>
    </row>
    <row r="183" spans="1:6" x14ac:dyDescent="0.4">
      <c r="A183" s="164" t="s">
        <v>774</v>
      </c>
      <c r="B183" s="167" t="s">
        <v>775</v>
      </c>
      <c r="C183" s="165">
        <v>5.5</v>
      </c>
      <c r="D183" s="165">
        <v>5500</v>
      </c>
      <c r="E183" s="146"/>
      <c r="F183" s="146"/>
    </row>
    <row r="184" spans="1:6" x14ac:dyDescent="0.4">
      <c r="A184" s="163" t="s">
        <v>622</v>
      </c>
      <c r="B184" s="175" t="s">
        <v>776</v>
      </c>
      <c r="C184" s="173">
        <v>527.36</v>
      </c>
      <c r="D184" s="173">
        <v>527356.26</v>
      </c>
      <c r="E184" s="146"/>
      <c r="F184" s="146"/>
    </row>
    <row r="185" spans="1:6" ht="36" x14ac:dyDescent="0.4">
      <c r="A185" s="163" t="s">
        <v>771</v>
      </c>
      <c r="B185" s="175" t="s">
        <v>777</v>
      </c>
      <c r="C185" s="173">
        <v>1630.7</v>
      </c>
      <c r="D185" s="173">
        <v>1630698.94</v>
      </c>
      <c r="E185" s="146"/>
      <c r="F185" s="146"/>
    </row>
    <row r="186" spans="1:6" ht="36" x14ac:dyDescent="0.4">
      <c r="A186" s="163" t="s">
        <v>768</v>
      </c>
      <c r="B186" s="175" t="s">
        <v>789</v>
      </c>
      <c r="C186" s="173">
        <v>27.12</v>
      </c>
      <c r="D186" s="173">
        <v>27122.39</v>
      </c>
      <c r="E186" s="146"/>
      <c r="F186" s="146"/>
    </row>
    <row r="187" spans="1:6" ht="54" x14ac:dyDescent="0.4">
      <c r="A187" s="144" t="s">
        <v>815</v>
      </c>
      <c r="B187" s="181" t="s">
        <v>818</v>
      </c>
      <c r="C187" s="178">
        <v>769.5</v>
      </c>
      <c r="D187" s="178">
        <v>769500</v>
      </c>
      <c r="E187" s="178"/>
      <c r="F187" s="178"/>
    </row>
    <row r="188" spans="1:6" ht="72" x14ac:dyDescent="0.4">
      <c r="A188" s="144" t="s">
        <v>816</v>
      </c>
      <c r="B188" s="181" t="s">
        <v>819</v>
      </c>
      <c r="C188" s="178">
        <v>50.51</v>
      </c>
      <c r="D188" s="178">
        <v>50505.05</v>
      </c>
      <c r="E188" s="178"/>
      <c r="F188" s="178"/>
    </row>
    <row r="189" spans="1:6" ht="72" x14ac:dyDescent="0.4">
      <c r="A189" s="144" t="s">
        <v>817</v>
      </c>
      <c r="B189" s="181" t="s">
        <v>819</v>
      </c>
      <c r="C189" s="178">
        <v>50.5</v>
      </c>
      <c r="D189" s="178">
        <v>50505.05</v>
      </c>
      <c r="E189" s="178"/>
      <c r="F189" s="178"/>
    </row>
    <row r="190" spans="1:6" ht="54" x14ac:dyDescent="0.4">
      <c r="A190" s="144" t="s">
        <v>622</v>
      </c>
      <c r="B190" s="181" t="s">
        <v>857</v>
      </c>
      <c r="C190" s="146">
        <v>400</v>
      </c>
      <c r="D190" s="146">
        <v>400000</v>
      </c>
      <c r="E190" s="146"/>
      <c r="F190" s="146"/>
    </row>
    <row r="191" spans="1:6" ht="36" x14ac:dyDescent="0.4">
      <c r="A191" s="144" t="s">
        <v>871</v>
      </c>
      <c r="B191" s="152" t="s">
        <v>878</v>
      </c>
      <c r="C191" s="146"/>
      <c r="D191" s="146"/>
      <c r="E191" s="178">
        <v>5</v>
      </c>
      <c r="F191" s="178"/>
    </row>
    <row r="192" spans="1:6" x14ac:dyDescent="0.4">
      <c r="A192" s="148"/>
      <c r="B192" s="162"/>
      <c r="C192" s="150"/>
      <c r="D192" s="150"/>
      <c r="E192" s="150"/>
      <c r="F192" s="150"/>
    </row>
    <row r="193" spans="1:59" x14ac:dyDescent="0.4">
      <c r="A193" s="148"/>
      <c r="B193" s="162"/>
      <c r="C193" s="150"/>
      <c r="D193" s="150"/>
      <c r="E193" s="150"/>
      <c r="F193" s="150"/>
    </row>
    <row r="194" spans="1:59" x14ac:dyDescent="0.4">
      <c r="A194" s="126" t="s">
        <v>799</v>
      </c>
      <c r="B194" s="143"/>
      <c r="C194" s="129">
        <f>C195+C196</f>
        <v>3.83</v>
      </c>
      <c r="D194" s="129">
        <f t="shared" ref="D194:F194" si="11">D195+D196</f>
        <v>3836.48</v>
      </c>
      <c r="E194" s="129">
        <f t="shared" si="11"/>
        <v>0</v>
      </c>
      <c r="F194" s="129">
        <f t="shared" si="11"/>
        <v>0</v>
      </c>
    </row>
    <row r="195" spans="1:59" x14ac:dyDescent="0.4">
      <c r="A195" s="163" t="s">
        <v>675</v>
      </c>
      <c r="B195" s="175" t="s">
        <v>676</v>
      </c>
      <c r="C195" s="173">
        <v>3.83</v>
      </c>
      <c r="D195" s="173">
        <v>3834.38</v>
      </c>
      <c r="E195" s="146"/>
      <c r="F195" s="146"/>
    </row>
    <row r="196" spans="1:59" x14ac:dyDescent="0.4">
      <c r="A196" s="144" t="s">
        <v>879</v>
      </c>
      <c r="B196" s="181" t="s">
        <v>880</v>
      </c>
      <c r="C196" s="146"/>
      <c r="D196" s="146">
        <v>2.1</v>
      </c>
      <c r="E196" s="146"/>
      <c r="F196" s="146"/>
    </row>
    <row r="197" spans="1:59" x14ac:dyDescent="0.4">
      <c r="A197" s="148"/>
      <c r="B197" s="162"/>
      <c r="C197" s="150"/>
      <c r="D197" s="150"/>
      <c r="E197" s="150"/>
      <c r="F197" s="150"/>
    </row>
    <row r="198" spans="1:59" x14ac:dyDescent="0.4">
      <c r="A198" s="148"/>
      <c r="B198" s="162"/>
      <c r="C198" s="150"/>
      <c r="D198" s="150"/>
      <c r="E198" s="150"/>
      <c r="F198" s="150"/>
    </row>
    <row r="199" spans="1:59" x14ac:dyDescent="0.4">
      <c r="A199" s="126" t="s">
        <v>800</v>
      </c>
      <c r="B199" s="143"/>
      <c r="C199" s="129">
        <f>C200+C201+C202+C203+C204</f>
        <v>553.85</v>
      </c>
      <c r="D199" s="129">
        <f t="shared" ref="D199:F199" si="12">D200+D201+D202+D203+D204</f>
        <v>553847.33000000007</v>
      </c>
      <c r="E199" s="129">
        <f t="shared" si="12"/>
        <v>0</v>
      </c>
      <c r="F199" s="129">
        <f t="shared" si="12"/>
        <v>0</v>
      </c>
    </row>
    <row r="200" spans="1:59" ht="36" x14ac:dyDescent="0.4">
      <c r="A200" s="164" t="s">
        <v>698</v>
      </c>
      <c r="B200" s="167" t="s">
        <v>699</v>
      </c>
      <c r="C200" s="165">
        <v>500</v>
      </c>
      <c r="D200" s="165">
        <v>500000</v>
      </c>
      <c r="E200" s="146"/>
      <c r="F200" s="146"/>
    </row>
    <row r="201" spans="1:59" x14ac:dyDescent="0.4">
      <c r="A201" s="163" t="s">
        <v>698</v>
      </c>
      <c r="B201" s="175" t="s">
        <v>700</v>
      </c>
      <c r="C201" s="173">
        <v>10.59</v>
      </c>
      <c r="D201" s="173">
        <v>10588.04</v>
      </c>
      <c r="E201" s="146"/>
      <c r="F201" s="146"/>
    </row>
    <row r="202" spans="1:59" x14ac:dyDescent="0.4">
      <c r="A202" s="163" t="s">
        <v>732</v>
      </c>
      <c r="B202" s="175" t="s">
        <v>733</v>
      </c>
      <c r="C202" s="173">
        <v>14.04</v>
      </c>
      <c r="D202" s="173">
        <v>14037.73</v>
      </c>
      <c r="E202" s="146"/>
      <c r="F202" s="146"/>
    </row>
    <row r="203" spans="1:59" x14ac:dyDescent="0.4">
      <c r="A203" s="163" t="s">
        <v>732</v>
      </c>
      <c r="B203" s="175" t="s">
        <v>787</v>
      </c>
      <c r="C203" s="173">
        <v>29.08</v>
      </c>
      <c r="D203" s="173">
        <v>29082.93</v>
      </c>
      <c r="E203" s="129"/>
      <c r="F203" s="129"/>
      <c r="G203" s="120"/>
      <c r="H203" s="120"/>
      <c r="I203" s="120"/>
      <c r="J203" s="120"/>
      <c r="K203" s="120"/>
      <c r="L203" s="120"/>
      <c r="M203" s="120"/>
      <c r="N203" s="120"/>
      <c r="O203" s="120"/>
      <c r="P203" s="120"/>
      <c r="Q203" s="120"/>
      <c r="R203" s="120"/>
      <c r="S203" s="120"/>
      <c r="T203" s="120"/>
      <c r="U203" s="120"/>
      <c r="V203" s="120"/>
      <c r="W203" s="120"/>
      <c r="X203" s="120"/>
      <c r="Y203" s="120"/>
      <c r="Z203" s="120"/>
      <c r="AA203" s="120"/>
      <c r="AB203" s="120"/>
      <c r="AC203" s="120"/>
      <c r="AD203" s="120"/>
      <c r="AE203" s="120"/>
      <c r="AF203" s="120"/>
      <c r="AG203" s="120"/>
      <c r="AH203" s="120"/>
      <c r="AI203" s="120"/>
      <c r="AJ203" s="120"/>
      <c r="AK203" s="120"/>
      <c r="AL203" s="120"/>
      <c r="AM203" s="120"/>
      <c r="AN203" s="120"/>
      <c r="AO203" s="120"/>
      <c r="AP203" s="120"/>
      <c r="AQ203" s="120"/>
      <c r="AR203" s="120"/>
      <c r="AS203" s="120"/>
      <c r="AT203" s="120"/>
      <c r="AU203" s="120"/>
      <c r="AV203" s="120"/>
      <c r="AW203" s="120"/>
      <c r="AX203" s="120"/>
      <c r="AY203" s="120"/>
      <c r="AZ203" s="120"/>
      <c r="BA203" s="120"/>
      <c r="BB203" s="120"/>
      <c r="BC203" s="120"/>
      <c r="BD203" s="120"/>
      <c r="BE203" s="120"/>
      <c r="BF203" s="120"/>
      <c r="BG203" s="120"/>
    </row>
    <row r="204" spans="1:59" x14ac:dyDescent="0.4">
      <c r="A204" s="164" t="s">
        <v>633</v>
      </c>
      <c r="B204" s="169" t="s">
        <v>788</v>
      </c>
      <c r="C204" s="165">
        <v>0.14000000000000001</v>
      </c>
      <c r="D204" s="165">
        <v>138.63</v>
      </c>
      <c r="E204" s="129"/>
      <c r="F204" s="129"/>
      <c r="G204" s="120"/>
      <c r="H204" s="120"/>
      <c r="I204" s="120"/>
      <c r="J204" s="120"/>
      <c r="K204" s="120"/>
      <c r="L204" s="120"/>
      <c r="M204" s="120"/>
      <c r="N204" s="120"/>
      <c r="O204" s="120"/>
      <c r="P204" s="120"/>
      <c r="Q204" s="120"/>
      <c r="R204" s="120"/>
      <c r="S204" s="120"/>
      <c r="T204" s="120"/>
      <c r="U204" s="120"/>
      <c r="V204" s="120"/>
      <c r="W204" s="120"/>
      <c r="X204" s="120"/>
      <c r="Y204" s="120"/>
      <c r="Z204" s="120"/>
      <c r="AA204" s="120"/>
      <c r="AB204" s="120"/>
      <c r="AC204" s="120"/>
      <c r="AD204" s="120"/>
      <c r="AE204" s="120"/>
      <c r="AF204" s="120"/>
      <c r="AG204" s="120"/>
      <c r="AH204" s="120"/>
      <c r="AI204" s="120"/>
      <c r="AJ204" s="120"/>
      <c r="AK204" s="120"/>
      <c r="AL204" s="120"/>
      <c r="AM204" s="120"/>
      <c r="AN204" s="120"/>
      <c r="AO204" s="120"/>
      <c r="AP204" s="120"/>
      <c r="AQ204" s="120"/>
      <c r="AR204" s="120"/>
      <c r="AS204" s="120"/>
      <c r="AT204" s="120"/>
      <c r="AU204" s="120"/>
      <c r="AV204" s="120"/>
      <c r="AW204" s="120"/>
      <c r="AX204" s="120"/>
      <c r="AY204" s="120"/>
      <c r="AZ204" s="120"/>
      <c r="BA204" s="120"/>
      <c r="BB204" s="120"/>
      <c r="BC204" s="120"/>
      <c r="BD204" s="120"/>
      <c r="BE204" s="120"/>
      <c r="BF204" s="120"/>
      <c r="BG204" s="120"/>
    </row>
    <row r="205" spans="1:59" x14ac:dyDescent="0.4">
      <c r="A205" s="148"/>
      <c r="B205" s="149"/>
      <c r="C205" s="150"/>
      <c r="D205" s="150"/>
      <c r="E205" s="133"/>
      <c r="F205" s="133"/>
      <c r="G205" s="120"/>
      <c r="H205" s="120"/>
      <c r="I205" s="120"/>
      <c r="J205" s="120"/>
      <c r="K205" s="120"/>
      <c r="L205" s="120"/>
      <c r="M205" s="120"/>
      <c r="N205" s="120"/>
      <c r="O205" s="120"/>
      <c r="P205" s="120"/>
      <c r="Q205" s="120"/>
      <c r="R205" s="120"/>
      <c r="S205" s="120"/>
      <c r="T205" s="120"/>
      <c r="U205" s="120"/>
      <c r="V205" s="120"/>
      <c r="W205" s="120"/>
      <c r="X205" s="120"/>
      <c r="Y205" s="120"/>
      <c r="Z205" s="120"/>
      <c r="AA205" s="120"/>
      <c r="AB205" s="120"/>
      <c r="AC205" s="120"/>
      <c r="AD205" s="120"/>
      <c r="AE205" s="120"/>
      <c r="AF205" s="120"/>
      <c r="AG205" s="120"/>
      <c r="AH205" s="120"/>
      <c r="AI205" s="120"/>
      <c r="AJ205" s="120"/>
      <c r="AK205" s="120"/>
      <c r="AL205" s="120"/>
      <c r="AM205" s="120"/>
      <c r="AN205" s="120"/>
      <c r="AO205" s="120"/>
      <c r="AP205" s="120"/>
      <c r="AQ205" s="120"/>
      <c r="AR205" s="120"/>
      <c r="AS205" s="120"/>
      <c r="AT205" s="120"/>
      <c r="AU205" s="120"/>
      <c r="AV205" s="120"/>
      <c r="AW205" s="120"/>
      <c r="AX205" s="120"/>
      <c r="AY205" s="120"/>
      <c r="AZ205" s="120"/>
      <c r="BA205" s="120"/>
      <c r="BB205" s="120"/>
      <c r="BC205" s="120"/>
      <c r="BD205" s="120"/>
      <c r="BE205" s="120"/>
      <c r="BF205" s="120"/>
      <c r="BG205" s="120"/>
    </row>
    <row r="206" spans="1:59" x14ac:dyDescent="0.4">
      <c r="A206" s="148"/>
      <c r="B206" s="149"/>
      <c r="C206" s="150"/>
      <c r="D206" s="150"/>
      <c r="E206" s="133"/>
      <c r="F206" s="133"/>
      <c r="G206" s="120"/>
      <c r="H206" s="120"/>
      <c r="I206" s="120"/>
      <c r="J206" s="120"/>
      <c r="K206" s="120"/>
      <c r="L206" s="120"/>
      <c r="M206" s="120"/>
      <c r="N206" s="120"/>
      <c r="O206" s="120"/>
      <c r="P206" s="120"/>
      <c r="Q206" s="120"/>
      <c r="R206" s="120"/>
      <c r="S206" s="120"/>
      <c r="T206" s="120"/>
      <c r="U206" s="120"/>
      <c r="V206" s="120"/>
      <c r="W206" s="120"/>
      <c r="X206" s="120"/>
      <c r="Y206" s="120"/>
      <c r="Z206" s="120"/>
      <c r="AA206" s="120"/>
      <c r="AB206" s="120"/>
      <c r="AC206" s="120"/>
      <c r="AD206" s="120"/>
      <c r="AE206" s="120"/>
      <c r="AF206" s="120"/>
      <c r="AG206" s="120"/>
      <c r="AH206" s="120"/>
      <c r="AI206" s="120"/>
      <c r="AJ206" s="120"/>
      <c r="AK206" s="120"/>
      <c r="AL206" s="120"/>
      <c r="AM206" s="120"/>
      <c r="AN206" s="120"/>
      <c r="AO206" s="120"/>
      <c r="AP206" s="120"/>
      <c r="AQ206" s="120"/>
      <c r="AR206" s="120"/>
      <c r="AS206" s="120"/>
      <c r="AT206" s="120"/>
      <c r="AU206" s="120"/>
      <c r="AV206" s="120"/>
      <c r="AW206" s="120"/>
      <c r="AX206" s="120"/>
      <c r="AY206" s="120"/>
      <c r="AZ206" s="120"/>
      <c r="BA206" s="120"/>
      <c r="BB206" s="120"/>
      <c r="BC206" s="120"/>
      <c r="BD206" s="120"/>
      <c r="BE206" s="120"/>
      <c r="BF206" s="120"/>
      <c r="BG206" s="120"/>
    </row>
    <row r="207" spans="1:59" x14ac:dyDescent="0.4">
      <c r="A207" s="148"/>
      <c r="B207" s="149"/>
      <c r="C207" s="150"/>
      <c r="D207" s="150"/>
      <c r="E207" s="133"/>
      <c r="F207" s="133"/>
      <c r="G207" s="120"/>
      <c r="H207" s="120"/>
      <c r="I207" s="120"/>
      <c r="J207" s="120"/>
      <c r="K207" s="120"/>
      <c r="L207" s="120"/>
      <c r="M207" s="120"/>
      <c r="N207" s="120"/>
      <c r="O207" s="120"/>
      <c r="P207" s="120"/>
      <c r="Q207" s="120"/>
      <c r="R207" s="120"/>
      <c r="S207" s="120"/>
      <c r="T207" s="120"/>
      <c r="U207" s="120"/>
      <c r="V207" s="120"/>
      <c r="W207" s="120"/>
      <c r="X207" s="120"/>
      <c r="Y207" s="120"/>
      <c r="Z207" s="120"/>
      <c r="AA207" s="120"/>
      <c r="AB207" s="120"/>
      <c r="AC207" s="120"/>
      <c r="AD207" s="120"/>
      <c r="AE207" s="120"/>
      <c r="AF207" s="120"/>
      <c r="AG207" s="120"/>
      <c r="AH207" s="120"/>
      <c r="AI207" s="120"/>
      <c r="AJ207" s="120"/>
      <c r="AK207" s="120"/>
      <c r="AL207" s="120"/>
      <c r="AM207" s="120"/>
      <c r="AN207" s="120"/>
      <c r="AO207" s="120"/>
      <c r="AP207" s="120"/>
      <c r="AQ207" s="120"/>
      <c r="AR207" s="120"/>
      <c r="AS207" s="120"/>
      <c r="AT207" s="120"/>
      <c r="AU207" s="120"/>
      <c r="AV207" s="120"/>
      <c r="AW207" s="120"/>
      <c r="AX207" s="120"/>
      <c r="AY207" s="120"/>
      <c r="AZ207" s="120"/>
      <c r="BA207" s="120"/>
      <c r="BB207" s="120"/>
      <c r="BC207" s="120"/>
      <c r="BD207" s="120"/>
      <c r="BE207" s="120"/>
      <c r="BF207" s="120"/>
      <c r="BG207" s="120"/>
    </row>
    <row r="208" spans="1:59" x14ac:dyDescent="0.4">
      <c r="A208" s="148"/>
      <c r="B208" s="149"/>
      <c r="C208" s="150"/>
      <c r="D208" s="150"/>
      <c r="E208" s="133"/>
      <c r="F208" s="133"/>
      <c r="G208" s="120"/>
      <c r="H208" s="120"/>
      <c r="I208" s="120"/>
      <c r="J208" s="120"/>
      <c r="K208" s="120"/>
      <c r="L208" s="120"/>
      <c r="M208" s="120"/>
      <c r="N208" s="120"/>
      <c r="O208" s="120"/>
      <c r="P208" s="120"/>
      <c r="Q208" s="120"/>
      <c r="R208" s="120"/>
      <c r="S208" s="120"/>
      <c r="T208" s="120"/>
      <c r="U208" s="120"/>
      <c r="V208" s="120"/>
      <c r="W208" s="120"/>
      <c r="X208" s="120"/>
      <c r="Y208" s="120"/>
      <c r="Z208" s="120"/>
      <c r="AA208" s="120"/>
      <c r="AB208" s="120"/>
      <c r="AC208" s="120"/>
      <c r="AD208" s="120"/>
      <c r="AE208" s="120"/>
      <c r="AF208" s="120"/>
      <c r="AG208" s="120"/>
      <c r="AH208" s="120"/>
      <c r="AI208" s="120"/>
      <c r="AJ208" s="120"/>
      <c r="AK208" s="120"/>
      <c r="AL208" s="120"/>
      <c r="AM208" s="120"/>
      <c r="AN208" s="120"/>
      <c r="AO208" s="120"/>
      <c r="AP208" s="120"/>
      <c r="AQ208" s="120"/>
      <c r="AR208" s="120"/>
      <c r="AS208" s="120"/>
      <c r="AT208" s="120"/>
      <c r="AU208" s="120"/>
      <c r="AV208" s="120"/>
      <c r="AW208" s="120"/>
      <c r="AX208" s="120"/>
      <c r="AY208" s="120"/>
      <c r="AZ208" s="120"/>
      <c r="BA208" s="120"/>
      <c r="BB208" s="120"/>
      <c r="BC208" s="120"/>
      <c r="BD208" s="120"/>
      <c r="BE208" s="120"/>
      <c r="BF208" s="120"/>
      <c r="BG208" s="120"/>
    </row>
    <row r="209" spans="1:59" x14ac:dyDescent="0.4">
      <c r="A209" s="148"/>
      <c r="B209" s="149"/>
      <c r="C209" s="150"/>
      <c r="D209" s="150"/>
      <c r="E209" s="150"/>
      <c r="F209" s="150"/>
      <c r="G209" s="120"/>
      <c r="H209" s="120"/>
      <c r="I209" s="120"/>
      <c r="J209" s="120"/>
      <c r="K209" s="120"/>
      <c r="L209" s="120"/>
      <c r="M209" s="120"/>
      <c r="N209" s="120"/>
      <c r="O209" s="120"/>
      <c r="P209" s="120"/>
      <c r="Q209" s="120"/>
      <c r="R209" s="120"/>
      <c r="S209" s="120"/>
      <c r="T209" s="120"/>
      <c r="U209" s="120"/>
      <c r="V209" s="120"/>
      <c r="W209" s="120"/>
      <c r="X209" s="120"/>
      <c r="Y209" s="120"/>
      <c r="Z209" s="120"/>
      <c r="AA209" s="120"/>
      <c r="AB209" s="120"/>
      <c r="AC209" s="120"/>
      <c r="AD209" s="120"/>
      <c r="AE209" s="120"/>
      <c r="AF209" s="120"/>
      <c r="AG209" s="120"/>
      <c r="AH209" s="120"/>
      <c r="AI209" s="120"/>
      <c r="AJ209" s="120"/>
      <c r="AK209" s="120"/>
      <c r="AL209" s="120"/>
      <c r="AM209" s="120"/>
      <c r="AN209" s="120"/>
      <c r="AO209" s="120"/>
      <c r="AP209" s="120"/>
      <c r="AQ209" s="120"/>
      <c r="AR209" s="120"/>
      <c r="AS209" s="120"/>
      <c r="AT209" s="120"/>
      <c r="AU209" s="120"/>
      <c r="AV209" s="120"/>
      <c r="AW209" s="120"/>
      <c r="AX209" s="120"/>
      <c r="AY209" s="120"/>
      <c r="AZ209" s="120"/>
      <c r="BA209" s="120"/>
      <c r="BB209" s="120"/>
      <c r="BC209" s="120"/>
      <c r="BD209" s="120"/>
      <c r="BE209" s="120"/>
      <c r="BF209" s="120"/>
      <c r="BG209" s="120"/>
    </row>
    <row r="210" spans="1:59" ht="25" x14ac:dyDescent="0.5">
      <c r="A210" s="155" t="s">
        <v>556</v>
      </c>
      <c r="B210" s="138"/>
      <c r="C210" s="128">
        <f>C212+C213+C214</f>
        <v>-69.61</v>
      </c>
      <c r="D210" s="128">
        <f t="shared" ref="D210:F210" si="13">D212+D213+D214</f>
        <v>-69618.09</v>
      </c>
      <c r="E210" s="128">
        <f t="shared" si="13"/>
        <v>-39591.47</v>
      </c>
      <c r="F210" s="128">
        <f t="shared" si="13"/>
        <v>-43710.05</v>
      </c>
      <c r="G210" s="120"/>
      <c r="H210" s="120"/>
      <c r="I210" s="120"/>
      <c r="J210" s="120"/>
      <c r="K210" s="120"/>
      <c r="L210" s="120"/>
      <c r="M210" s="120"/>
      <c r="N210" s="120"/>
      <c r="O210" s="120"/>
      <c r="P210" s="120"/>
      <c r="Q210" s="120"/>
      <c r="R210" s="120"/>
      <c r="S210" s="120"/>
      <c r="T210" s="120"/>
      <c r="U210" s="120"/>
      <c r="V210" s="120"/>
      <c r="W210" s="120"/>
      <c r="X210" s="120"/>
      <c r="Y210" s="120"/>
      <c r="Z210" s="120"/>
      <c r="AA210" s="120"/>
      <c r="AB210" s="120"/>
      <c r="AC210" s="120"/>
      <c r="AD210" s="120"/>
      <c r="AE210" s="120"/>
      <c r="AF210" s="120"/>
      <c r="AG210" s="120"/>
      <c r="AH210" s="120"/>
      <c r="AI210" s="120"/>
      <c r="AJ210" s="120"/>
      <c r="AK210" s="120"/>
      <c r="AL210" s="120"/>
      <c r="AM210" s="120"/>
      <c r="AN210" s="120"/>
      <c r="AO210" s="120"/>
      <c r="AP210" s="120"/>
      <c r="AQ210" s="120"/>
      <c r="AR210" s="120"/>
      <c r="AS210" s="120"/>
      <c r="AT210" s="120"/>
      <c r="AU210" s="120"/>
      <c r="AV210" s="120"/>
      <c r="AW210" s="120"/>
      <c r="AX210" s="120"/>
      <c r="AY210" s="120"/>
      <c r="AZ210" s="120"/>
      <c r="BA210" s="120"/>
      <c r="BB210" s="120"/>
      <c r="BC210" s="120"/>
      <c r="BD210" s="120"/>
      <c r="BE210" s="120"/>
      <c r="BF210" s="120"/>
      <c r="BG210" s="120"/>
    </row>
    <row r="211" spans="1:59" x14ac:dyDescent="0.4">
      <c r="A211" s="126" t="s">
        <v>548</v>
      </c>
      <c r="B211" s="138"/>
      <c r="C211" s="139"/>
      <c r="D211" s="139"/>
      <c r="E211" s="146"/>
      <c r="F211" s="139"/>
      <c r="G211" s="120"/>
      <c r="H211" s="120"/>
      <c r="I211" s="120"/>
      <c r="J211" s="120"/>
      <c r="K211" s="120"/>
      <c r="L211" s="120"/>
      <c r="M211" s="120"/>
      <c r="N211" s="120"/>
      <c r="O211" s="120"/>
      <c r="P211" s="120"/>
      <c r="Q211" s="120"/>
      <c r="R211" s="120"/>
      <c r="S211" s="120"/>
      <c r="T211" s="120"/>
      <c r="U211" s="120"/>
      <c r="V211" s="120"/>
      <c r="W211" s="120"/>
      <c r="X211" s="120"/>
      <c r="Y211" s="120"/>
      <c r="Z211" s="120"/>
      <c r="AA211" s="120"/>
      <c r="AB211" s="120"/>
      <c r="AC211" s="120"/>
      <c r="AD211" s="120"/>
      <c r="AE211" s="120"/>
      <c r="AF211" s="120"/>
      <c r="AG211" s="120"/>
      <c r="AH211" s="120"/>
      <c r="AI211" s="120"/>
      <c r="AJ211" s="120"/>
      <c r="AK211" s="120"/>
      <c r="AL211" s="120"/>
      <c r="AM211" s="120"/>
      <c r="AN211" s="120"/>
      <c r="AO211" s="120"/>
      <c r="AP211" s="120"/>
      <c r="AQ211" s="120"/>
      <c r="AR211" s="120"/>
      <c r="AS211" s="120"/>
      <c r="AT211" s="120"/>
      <c r="AU211" s="120"/>
      <c r="AV211" s="120"/>
      <c r="AW211" s="120"/>
      <c r="AX211" s="120"/>
      <c r="AY211" s="120"/>
      <c r="AZ211" s="120"/>
      <c r="BA211" s="120"/>
      <c r="BB211" s="120"/>
      <c r="BC211" s="120"/>
      <c r="BD211" s="120"/>
      <c r="BE211" s="120"/>
      <c r="BF211" s="120"/>
      <c r="BG211" s="120"/>
    </row>
    <row r="212" spans="1:59" x14ac:dyDescent="0.4">
      <c r="A212" s="126" t="s">
        <v>549</v>
      </c>
      <c r="B212" s="138"/>
      <c r="C212" s="139">
        <f>C217+C218+C219+C220+C221+C222+C227+C228+C229+C230+C231+C232+C233+C234+C235+C236+C237+C238+C242+C243+C247+C251+C255</f>
        <v>-69.61</v>
      </c>
      <c r="D212" s="139">
        <f t="shared" ref="D212:F212" si="14">D217+D218+D219+D220+D221+D222+D227+D228+D229+D230+D231+D232+D233+D234+D235+D236+D237+D238+D242+D243+D247+D251+D255</f>
        <v>-69618.09</v>
      </c>
      <c r="E212" s="139">
        <f t="shared" si="14"/>
        <v>-39591.47</v>
      </c>
      <c r="F212" s="139">
        <f t="shared" si="14"/>
        <v>-43710.05</v>
      </c>
      <c r="G212" s="120"/>
      <c r="H212" s="120"/>
      <c r="I212" s="120"/>
      <c r="J212" s="120"/>
      <c r="K212" s="120"/>
      <c r="L212" s="120"/>
      <c r="M212" s="120"/>
      <c r="N212" s="120"/>
      <c r="O212" s="120"/>
      <c r="P212" s="120"/>
      <c r="Q212" s="120"/>
      <c r="R212" s="120"/>
      <c r="S212" s="120"/>
      <c r="T212" s="120"/>
      <c r="U212" s="120"/>
      <c r="V212" s="120"/>
      <c r="W212" s="120"/>
      <c r="X212" s="120"/>
      <c r="Y212" s="120"/>
      <c r="Z212" s="120"/>
      <c r="AA212" s="120"/>
      <c r="AB212" s="120"/>
      <c r="AC212" s="120"/>
      <c r="AD212" s="120"/>
      <c r="AE212" s="120"/>
      <c r="AF212" s="120"/>
      <c r="AG212" s="120"/>
      <c r="AH212" s="120"/>
      <c r="AI212" s="120"/>
      <c r="AJ212" s="120"/>
      <c r="AK212" s="120"/>
      <c r="AL212" s="120"/>
      <c r="AM212" s="120"/>
      <c r="AN212" s="120"/>
      <c r="AO212" s="120"/>
      <c r="AP212" s="120"/>
      <c r="AQ212" s="120"/>
      <c r="AR212" s="120"/>
      <c r="AS212" s="120"/>
      <c r="AT212" s="120"/>
      <c r="AU212" s="120"/>
      <c r="AV212" s="120"/>
      <c r="AW212" s="120"/>
      <c r="AX212" s="120"/>
      <c r="AY212" s="120"/>
      <c r="AZ212" s="120"/>
      <c r="BA212" s="120"/>
      <c r="BB212" s="120"/>
      <c r="BC212" s="120"/>
      <c r="BD212" s="120"/>
      <c r="BE212" s="120"/>
      <c r="BF212" s="120"/>
      <c r="BG212" s="120"/>
    </row>
    <row r="213" spans="1:59" x14ac:dyDescent="0.4">
      <c r="A213" s="126" t="s">
        <v>550</v>
      </c>
      <c r="B213" s="138"/>
      <c r="C213" s="139">
        <v>0</v>
      </c>
      <c r="D213" s="139">
        <v>0</v>
      </c>
      <c r="E213" s="139">
        <v>0</v>
      </c>
      <c r="F213" s="139">
        <v>0</v>
      </c>
      <c r="G213" s="120"/>
      <c r="H213" s="120"/>
      <c r="I213" s="120"/>
      <c r="J213" s="120"/>
      <c r="K213" s="120"/>
      <c r="L213" s="120"/>
      <c r="M213" s="120"/>
      <c r="N213" s="120"/>
      <c r="O213" s="120"/>
      <c r="P213" s="120"/>
      <c r="Q213" s="120"/>
      <c r="R213" s="120"/>
      <c r="S213" s="120"/>
      <c r="T213" s="120"/>
      <c r="U213" s="120"/>
      <c r="V213" s="120"/>
      <c r="W213" s="120"/>
      <c r="X213" s="120"/>
      <c r="Y213" s="120"/>
      <c r="Z213" s="120"/>
      <c r="AA213" s="120"/>
      <c r="AB213" s="120"/>
      <c r="AC213" s="120"/>
      <c r="AD213" s="120"/>
      <c r="AE213" s="120"/>
      <c r="AF213" s="120"/>
      <c r="AG213" s="120"/>
      <c r="AH213" s="120"/>
      <c r="AI213" s="120"/>
      <c r="AJ213" s="120"/>
      <c r="AK213" s="120"/>
      <c r="AL213" s="120"/>
      <c r="AM213" s="120"/>
      <c r="AN213" s="120"/>
      <c r="AO213" s="120"/>
      <c r="AP213" s="120"/>
      <c r="AQ213" s="120"/>
      <c r="AR213" s="120"/>
      <c r="AS213" s="120"/>
      <c r="AT213" s="120"/>
      <c r="AU213" s="120"/>
      <c r="AV213" s="120"/>
      <c r="AW213" s="120"/>
      <c r="AX213" s="120"/>
      <c r="AY213" s="120"/>
      <c r="AZ213" s="120"/>
      <c r="BA213" s="120"/>
      <c r="BB213" s="120"/>
      <c r="BC213" s="120"/>
      <c r="BD213" s="120"/>
      <c r="BE213" s="120"/>
      <c r="BF213" s="120"/>
      <c r="BG213" s="120"/>
    </row>
    <row r="214" spans="1:59" x14ac:dyDescent="0.4">
      <c r="A214" s="126" t="s">
        <v>551</v>
      </c>
      <c r="B214" s="138"/>
      <c r="C214" s="139">
        <v>0</v>
      </c>
      <c r="D214" s="139">
        <v>0</v>
      </c>
      <c r="E214" s="139">
        <v>0</v>
      </c>
      <c r="F214" s="139">
        <v>0</v>
      </c>
      <c r="G214" s="120"/>
      <c r="H214" s="120"/>
      <c r="I214" s="120"/>
      <c r="J214" s="120"/>
      <c r="K214" s="120"/>
      <c r="L214" s="120"/>
      <c r="M214" s="120"/>
      <c r="N214" s="120"/>
      <c r="O214" s="120"/>
      <c r="P214" s="120"/>
      <c r="Q214" s="120"/>
      <c r="R214" s="120"/>
      <c r="S214" s="120"/>
      <c r="T214" s="120"/>
      <c r="U214" s="120"/>
      <c r="V214" s="120"/>
      <c r="W214" s="120"/>
      <c r="X214" s="120"/>
      <c r="Y214" s="120"/>
      <c r="Z214" s="120"/>
      <c r="AA214" s="120"/>
      <c r="AB214" s="120"/>
      <c r="AC214" s="120"/>
      <c r="AD214" s="120"/>
      <c r="AE214" s="120"/>
      <c r="AF214" s="120"/>
      <c r="AG214" s="120"/>
      <c r="AH214" s="120"/>
      <c r="AI214" s="120"/>
      <c r="AJ214" s="120"/>
      <c r="AK214" s="120"/>
      <c r="AL214" s="120"/>
      <c r="AM214" s="120"/>
      <c r="AN214" s="120"/>
      <c r="AO214" s="120"/>
      <c r="AP214" s="120"/>
      <c r="AQ214" s="120"/>
      <c r="AR214" s="120"/>
      <c r="AS214" s="120"/>
      <c r="AT214" s="120"/>
      <c r="AU214" s="120"/>
      <c r="AV214" s="120"/>
      <c r="AW214" s="120"/>
      <c r="AX214" s="120"/>
      <c r="AY214" s="120"/>
      <c r="AZ214" s="120"/>
      <c r="BA214" s="120"/>
      <c r="BB214" s="120"/>
      <c r="BC214" s="120"/>
      <c r="BD214" s="120"/>
      <c r="BE214" s="120"/>
      <c r="BF214" s="120"/>
      <c r="BG214" s="120"/>
    </row>
    <row r="215" spans="1:59" x14ac:dyDescent="0.4">
      <c r="A215" s="156"/>
      <c r="B215" s="141"/>
      <c r="C215" s="142"/>
      <c r="D215" s="150"/>
      <c r="E215" s="150"/>
      <c r="F215" s="15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  <c r="T215" s="120"/>
      <c r="U215" s="120"/>
      <c r="V215" s="120"/>
      <c r="W215" s="120"/>
      <c r="X215" s="120"/>
      <c r="Y215" s="120"/>
      <c r="Z215" s="120"/>
      <c r="AA215" s="120"/>
      <c r="AB215" s="120"/>
      <c r="AC215" s="120"/>
      <c r="AD215" s="120"/>
      <c r="AE215" s="120"/>
      <c r="AF215" s="120"/>
      <c r="AG215" s="120"/>
      <c r="AH215" s="120"/>
      <c r="AI215" s="120"/>
      <c r="AJ215" s="120"/>
      <c r="AK215" s="120"/>
      <c r="AL215" s="120"/>
      <c r="AM215" s="120"/>
      <c r="AN215" s="120"/>
      <c r="AO215" s="120"/>
      <c r="AP215" s="120"/>
      <c r="AQ215" s="120"/>
      <c r="AR215" s="120"/>
      <c r="AS215" s="120"/>
      <c r="AT215" s="120"/>
      <c r="AU215" s="120"/>
      <c r="AV215" s="120"/>
      <c r="AW215" s="120"/>
      <c r="AX215" s="120"/>
      <c r="AY215" s="120"/>
      <c r="AZ215" s="120"/>
      <c r="BA215" s="120"/>
      <c r="BB215" s="120"/>
      <c r="BC215" s="120"/>
      <c r="BD215" s="120"/>
      <c r="BE215" s="120"/>
      <c r="BF215" s="120"/>
      <c r="BG215" s="120"/>
    </row>
    <row r="216" spans="1:59" x14ac:dyDescent="0.4">
      <c r="A216" s="126" t="s">
        <v>804</v>
      </c>
      <c r="B216" s="145"/>
      <c r="C216" s="129">
        <f>C217+C218+C219+C220+C221+C222</f>
        <v>-0.01</v>
      </c>
      <c r="D216" s="129">
        <f t="shared" ref="D216:F216" si="15">D217+D218+D219+D220+D221+D222</f>
        <v>-10.86</v>
      </c>
      <c r="E216" s="129">
        <f t="shared" si="15"/>
        <v>-7</v>
      </c>
      <c r="F216" s="129">
        <f t="shared" si="15"/>
        <v>-7</v>
      </c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  <c r="T216" s="120"/>
      <c r="U216" s="120"/>
      <c r="V216" s="120"/>
      <c r="W216" s="120"/>
      <c r="X216" s="120"/>
      <c r="Y216" s="120"/>
      <c r="Z216" s="120"/>
      <c r="AA216" s="120"/>
      <c r="AB216" s="120"/>
      <c r="AC216" s="120"/>
      <c r="AD216" s="120"/>
      <c r="AE216" s="120"/>
      <c r="AF216" s="120"/>
      <c r="AG216" s="120"/>
      <c r="AH216" s="120"/>
      <c r="AI216" s="120"/>
      <c r="AJ216" s="120"/>
      <c r="AK216" s="120"/>
      <c r="AL216" s="120"/>
      <c r="AM216" s="120"/>
      <c r="AN216" s="120"/>
      <c r="AO216" s="120"/>
      <c r="AP216" s="120"/>
      <c r="AQ216" s="120"/>
      <c r="AR216" s="120"/>
      <c r="AS216" s="120"/>
      <c r="AT216" s="120"/>
      <c r="AU216" s="120"/>
      <c r="AV216" s="120"/>
      <c r="AW216" s="120"/>
      <c r="AX216" s="120"/>
      <c r="AY216" s="120"/>
      <c r="AZ216" s="120"/>
      <c r="BA216" s="120"/>
      <c r="BB216" s="120"/>
      <c r="BC216" s="120"/>
      <c r="BD216" s="120"/>
      <c r="BE216" s="120"/>
      <c r="BF216" s="120"/>
      <c r="BG216" s="120"/>
    </row>
    <row r="217" spans="1:59" ht="36" x14ac:dyDescent="0.4">
      <c r="A217" s="159" t="s">
        <v>805</v>
      </c>
      <c r="B217" s="145" t="s">
        <v>149</v>
      </c>
      <c r="C217" s="178">
        <v>-0.01</v>
      </c>
      <c r="D217" s="178">
        <v>-7</v>
      </c>
      <c r="E217" s="178"/>
      <c r="F217" s="178"/>
      <c r="G217" s="120"/>
      <c r="H217" s="120"/>
      <c r="I217" s="120"/>
      <c r="J217" s="120"/>
      <c r="K217" s="120"/>
      <c r="L217" s="120"/>
      <c r="M217" s="120"/>
      <c r="N217" s="120"/>
      <c r="O217" s="120"/>
      <c r="P217" s="120"/>
      <c r="Q217" s="120"/>
      <c r="R217" s="120"/>
      <c r="S217" s="120"/>
      <c r="T217" s="120"/>
      <c r="U217" s="120"/>
      <c r="V217" s="120"/>
      <c r="W217" s="120"/>
      <c r="X217" s="120"/>
      <c r="Y217" s="120"/>
      <c r="Z217" s="120"/>
      <c r="AA217" s="120"/>
      <c r="AB217" s="120"/>
      <c r="AC217" s="120"/>
      <c r="AD217" s="120"/>
      <c r="AE217" s="120"/>
      <c r="AF217" s="120"/>
      <c r="AG217" s="120"/>
      <c r="AH217" s="120"/>
      <c r="AI217" s="120"/>
      <c r="AJ217" s="120"/>
      <c r="AK217" s="120"/>
      <c r="AL217" s="120"/>
      <c r="AM217" s="120"/>
      <c r="AN217" s="120"/>
      <c r="AO217" s="120"/>
      <c r="AP217" s="120"/>
      <c r="AQ217" s="120"/>
      <c r="AR217" s="120"/>
      <c r="AS217" s="120"/>
      <c r="AT217" s="120"/>
      <c r="AU217" s="120"/>
      <c r="AV217" s="120"/>
      <c r="AW217" s="120"/>
      <c r="AX217" s="120"/>
      <c r="AY217" s="120"/>
      <c r="AZ217" s="120"/>
      <c r="BA217" s="120"/>
      <c r="BB217" s="120"/>
      <c r="BC217" s="120"/>
      <c r="BD217" s="120"/>
      <c r="BE217" s="120"/>
      <c r="BF217" s="120"/>
      <c r="BG217" s="120"/>
    </row>
    <row r="218" spans="1:59" ht="72" x14ac:dyDescent="0.4">
      <c r="A218" s="159" t="s">
        <v>806</v>
      </c>
      <c r="B218" s="145" t="s">
        <v>155</v>
      </c>
      <c r="C218" s="178"/>
      <c r="D218" s="178">
        <v>-3.6</v>
      </c>
      <c r="E218" s="178"/>
      <c r="F218" s="178"/>
      <c r="G218" s="120"/>
      <c r="H218" s="120"/>
      <c r="I218" s="120"/>
      <c r="J218" s="120"/>
      <c r="K218" s="120"/>
      <c r="L218" s="120"/>
      <c r="M218" s="120"/>
      <c r="N218" s="120"/>
      <c r="O218" s="120"/>
      <c r="P218" s="120"/>
      <c r="Q218" s="120"/>
      <c r="R218" s="120"/>
      <c r="S218" s="120"/>
      <c r="T218" s="120"/>
      <c r="U218" s="120"/>
      <c r="V218" s="120"/>
      <c r="W218" s="120"/>
      <c r="X218" s="120"/>
      <c r="Y218" s="120"/>
      <c r="Z218" s="120"/>
      <c r="AA218" s="120"/>
      <c r="AB218" s="120"/>
      <c r="AC218" s="120"/>
      <c r="AD218" s="120"/>
      <c r="AE218" s="120"/>
      <c r="AF218" s="120"/>
      <c r="AG218" s="120"/>
      <c r="AH218" s="120"/>
      <c r="AI218" s="120"/>
      <c r="AJ218" s="120"/>
      <c r="AK218" s="120"/>
      <c r="AL218" s="120"/>
      <c r="AM218" s="120"/>
      <c r="AN218" s="120"/>
      <c r="AO218" s="120"/>
      <c r="AP218" s="120"/>
      <c r="AQ218" s="120"/>
      <c r="AR218" s="120"/>
      <c r="AS218" s="120"/>
      <c r="AT218" s="120"/>
      <c r="AU218" s="120"/>
      <c r="AV218" s="120"/>
      <c r="AW218" s="120"/>
      <c r="AX218" s="120"/>
      <c r="AY218" s="120"/>
      <c r="AZ218" s="120"/>
      <c r="BA218" s="120"/>
      <c r="BB218" s="120"/>
      <c r="BC218" s="120"/>
      <c r="BD218" s="120"/>
      <c r="BE218" s="120"/>
      <c r="BF218" s="120"/>
      <c r="BG218" s="120"/>
    </row>
    <row r="219" spans="1:59" ht="54" x14ac:dyDescent="0.4">
      <c r="A219" s="159" t="s">
        <v>807</v>
      </c>
      <c r="B219" s="145" t="s">
        <v>154</v>
      </c>
      <c r="C219" s="178"/>
      <c r="D219" s="178">
        <v>-0.26</v>
      </c>
      <c r="E219" s="178"/>
      <c r="F219" s="178"/>
      <c r="G219" s="120"/>
      <c r="H219" s="120"/>
      <c r="I219" s="120"/>
      <c r="J219" s="120"/>
      <c r="K219" s="120"/>
      <c r="L219" s="120"/>
      <c r="M219" s="120"/>
      <c r="N219" s="120"/>
      <c r="O219" s="120"/>
      <c r="P219" s="120"/>
      <c r="Q219" s="120"/>
      <c r="R219" s="120"/>
      <c r="S219" s="120"/>
      <c r="T219" s="120"/>
      <c r="U219" s="120"/>
      <c r="V219" s="120"/>
      <c r="W219" s="120"/>
      <c r="X219" s="120"/>
      <c r="Y219" s="120"/>
      <c r="Z219" s="120"/>
      <c r="AA219" s="120"/>
      <c r="AB219" s="120"/>
      <c r="AC219" s="120"/>
      <c r="AD219" s="120"/>
      <c r="AE219" s="120"/>
      <c r="AF219" s="120"/>
      <c r="AG219" s="120"/>
      <c r="AH219" s="120"/>
      <c r="AI219" s="120"/>
      <c r="AJ219" s="120"/>
      <c r="AK219" s="120"/>
      <c r="AL219" s="120"/>
      <c r="AM219" s="120"/>
      <c r="AN219" s="120"/>
      <c r="AO219" s="120"/>
      <c r="AP219" s="120"/>
      <c r="AQ219" s="120"/>
      <c r="AR219" s="120"/>
      <c r="AS219" s="120"/>
      <c r="AT219" s="120"/>
      <c r="AU219" s="120"/>
      <c r="AV219" s="120"/>
      <c r="AW219" s="120"/>
      <c r="AX219" s="120"/>
      <c r="AY219" s="120"/>
      <c r="AZ219" s="120"/>
      <c r="BA219" s="120"/>
      <c r="BB219" s="120"/>
      <c r="BC219" s="120"/>
      <c r="BD219" s="120"/>
      <c r="BE219" s="120"/>
      <c r="BF219" s="120"/>
      <c r="BG219" s="120"/>
    </row>
    <row r="220" spans="1:59" ht="36" x14ac:dyDescent="0.4">
      <c r="A220" s="159" t="s">
        <v>865</v>
      </c>
      <c r="B220" s="145" t="s">
        <v>50</v>
      </c>
      <c r="C220" s="146"/>
      <c r="D220" s="146"/>
      <c r="E220" s="178">
        <v>-4.07</v>
      </c>
      <c r="F220" s="178">
        <v>-4.07</v>
      </c>
      <c r="G220" s="120"/>
      <c r="H220" s="120"/>
      <c r="I220" s="120"/>
      <c r="J220" s="120"/>
      <c r="K220" s="120"/>
      <c r="L220" s="120"/>
      <c r="M220" s="120"/>
      <c r="N220" s="120"/>
      <c r="O220" s="120"/>
      <c r="P220" s="120"/>
      <c r="Q220" s="120"/>
      <c r="R220" s="120"/>
      <c r="S220" s="120"/>
      <c r="T220" s="120"/>
      <c r="U220" s="120"/>
      <c r="V220" s="120"/>
      <c r="W220" s="120"/>
      <c r="X220" s="120"/>
      <c r="Y220" s="120"/>
      <c r="Z220" s="120"/>
      <c r="AA220" s="120"/>
      <c r="AB220" s="120"/>
      <c r="AC220" s="120"/>
      <c r="AD220" s="120"/>
      <c r="AE220" s="120"/>
      <c r="AF220" s="120"/>
      <c r="AG220" s="120"/>
      <c r="AH220" s="120"/>
      <c r="AI220" s="120"/>
      <c r="AJ220" s="120"/>
      <c r="AK220" s="120"/>
      <c r="AL220" s="120"/>
      <c r="AM220" s="120"/>
      <c r="AN220" s="120"/>
      <c r="AO220" s="120"/>
      <c r="AP220" s="120"/>
      <c r="AQ220" s="120"/>
      <c r="AR220" s="120"/>
      <c r="AS220" s="120"/>
      <c r="AT220" s="120"/>
      <c r="AU220" s="120"/>
      <c r="AV220" s="120"/>
      <c r="AW220" s="120"/>
      <c r="AX220" s="120"/>
      <c r="AY220" s="120"/>
      <c r="AZ220" s="120"/>
      <c r="BA220" s="120"/>
      <c r="BB220" s="120"/>
      <c r="BC220" s="120"/>
      <c r="BD220" s="120"/>
      <c r="BE220" s="120"/>
      <c r="BF220" s="120"/>
      <c r="BG220" s="120"/>
    </row>
    <row r="221" spans="1:59" ht="36" x14ac:dyDescent="0.4">
      <c r="A221" s="159" t="s">
        <v>866</v>
      </c>
      <c r="B221" s="145" t="s">
        <v>180</v>
      </c>
      <c r="C221" s="146"/>
      <c r="D221" s="146"/>
      <c r="E221" s="178">
        <v>-2.67</v>
      </c>
      <c r="F221" s="178">
        <v>-2.67</v>
      </c>
      <c r="G221" s="120"/>
      <c r="H221" s="120"/>
      <c r="I221" s="120"/>
      <c r="J221" s="120"/>
      <c r="K221" s="120"/>
      <c r="L221" s="120"/>
      <c r="M221" s="120"/>
      <c r="N221" s="120"/>
      <c r="O221" s="120"/>
      <c r="P221" s="120"/>
      <c r="Q221" s="120"/>
      <c r="R221" s="120"/>
      <c r="S221" s="120"/>
      <c r="T221" s="120"/>
      <c r="U221" s="120"/>
      <c r="V221" s="120"/>
      <c r="W221" s="120"/>
      <c r="X221" s="120"/>
      <c r="Y221" s="120"/>
      <c r="Z221" s="120"/>
      <c r="AA221" s="120"/>
      <c r="AB221" s="120"/>
      <c r="AC221" s="120"/>
      <c r="AD221" s="120"/>
      <c r="AE221" s="120"/>
      <c r="AF221" s="120"/>
      <c r="AG221" s="120"/>
      <c r="AH221" s="120"/>
      <c r="AI221" s="120"/>
      <c r="AJ221" s="120"/>
      <c r="AK221" s="120"/>
      <c r="AL221" s="120"/>
      <c r="AM221" s="120"/>
      <c r="AN221" s="120"/>
      <c r="AO221" s="120"/>
      <c r="AP221" s="120"/>
      <c r="AQ221" s="120"/>
      <c r="AR221" s="120"/>
      <c r="AS221" s="120"/>
      <c r="AT221" s="120"/>
      <c r="AU221" s="120"/>
      <c r="AV221" s="120"/>
      <c r="AW221" s="120"/>
      <c r="AX221" s="120"/>
      <c r="AY221" s="120"/>
      <c r="AZ221" s="120"/>
      <c r="BA221" s="120"/>
      <c r="BB221" s="120"/>
      <c r="BC221" s="120"/>
      <c r="BD221" s="120"/>
      <c r="BE221" s="120"/>
      <c r="BF221" s="120"/>
      <c r="BG221" s="120"/>
    </row>
    <row r="222" spans="1:59" ht="54" x14ac:dyDescent="0.4">
      <c r="A222" s="159" t="s">
        <v>807</v>
      </c>
      <c r="B222" s="145" t="s">
        <v>154</v>
      </c>
      <c r="C222" s="146"/>
      <c r="D222" s="146"/>
      <c r="E222" s="178">
        <v>-0.26</v>
      </c>
      <c r="F222" s="178">
        <v>-0.26</v>
      </c>
      <c r="G222" s="120"/>
      <c r="H222" s="120"/>
      <c r="I222" s="120"/>
      <c r="J222" s="120"/>
      <c r="K222" s="120"/>
      <c r="L222" s="120"/>
      <c r="M222" s="120"/>
      <c r="N222" s="120"/>
      <c r="O222" s="120"/>
      <c r="P222" s="120"/>
      <c r="Q222" s="120"/>
      <c r="R222" s="120"/>
      <c r="S222" s="120"/>
      <c r="T222" s="120"/>
      <c r="U222" s="120"/>
      <c r="V222" s="120"/>
      <c r="W222" s="120"/>
      <c r="X222" s="120"/>
      <c r="Y222" s="120"/>
      <c r="Z222" s="120"/>
      <c r="AA222" s="120"/>
      <c r="AB222" s="120"/>
      <c r="AC222" s="120"/>
      <c r="AD222" s="120"/>
      <c r="AE222" s="120"/>
      <c r="AF222" s="120"/>
      <c r="AG222" s="120"/>
      <c r="AH222" s="120"/>
      <c r="AI222" s="120"/>
      <c r="AJ222" s="120"/>
      <c r="AK222" s="120"/>
      <c r="AL222" s="120"/>
      <c r="AM222" s="120"/>
      <c r="AN222" s="120"/>
      <c r="AO222" s="120"/>
      <c r="AP222" s="120"/>
      <c r="AQ222" s="120"/>
      <c r="AR222" s="120"/>
      <c r="AS222" s="120"/>
      <c r="AT222" s="120"/>
      <c r="AU222" s="120"/>
      <c r="AV222" s="120"/>
      <c r="AW222" s="120"/>
      <c r="AX222" s="120"/>
      <c r="AY222" s="120"/>
      <c r="AZ222" s="120"/>
      <c r="BA222" s="120"/>
      <c r="BB222" s="120"/>
      <c r="BC222" s="120"/>
      <c r="BD222" s="120"/>
      <c r="BE222" s="120"/>
      <c r="BF222" s="120"/>
      <c r="BG222" s="120"/>
    </row>
    <row r="223" spans="1:59" x14ac:dyDescent="0.4">
      <c r="A223" s="156"/>
      <c r="B223" s="157"/>
      <c r="C223" s="150"/>
      <c r="D223" s="150"/>
      <c r="E223" s="150"/>
      <c r="F223" s="150"/>
      <c r="G223" s="120"/>
      <c r="H223" s="120"/>
      <c r="I223" s="120"/>
      <c r="J223" s="120"/>
      <c r="K223" s="120"/>
      <c r="L223" s="120"/>
      <c r="M223" s="120"/>
      <c r="N223" s="120"/>
      <c r="O223" s="120"/>
      <c r="P223" s="120"/>
      <c r="Q223" s="120"/>
      <c r="R223" s="120"/>
      <c r="S223" s="120"/>
      <c r="T223" s="120"/>
      <c r="U223" s="120"/>
      <c r="V223" s="120"/>
      <c r="W223" s="120"/>
      <c r="X223" s="120"/>
      <c r="Y223" s="120"/>
      <c r="Z223" s="120"/>
      <c r="AA223" s="120"/>
      <c r="AB223" s="120"/>
      <c r="AC223" s="120"/>
      <c r="AD223" s="120"/>
      <c r="AE223" s="120"/>
      <c r="AF223" s="120"/>
      <c r="AG223" s="120"/>
      <c r="AH223" s="120"/>
      <c r="AI223" s="120"/>
      <c r="AJ223" s="120"/>
      <c r="AK223" s="120"/>
      <c r="AL223" s="120"/>
      <c r="AM223" s="120"/>
      <c r="AN223" s="120"/>
      <c r="AO223" s="120"/>
      <c r="AP223" s="120"/>
      <c r="AQ223" s="120"/>
      <c r="AR223" s="120"/>
      <c r="AS223" s="120"/>
      <c r="AT223" s="120"/>
      <c r="AU223" s="120"/>
      <c r="AV223" s="120"/>
      <c r="AW223" s="120"/>
      <c r="AX223" s="120"/>
      <c r="AY223" s="120"/>
      <c r="AZ223" s="120"/>
      <c r="BA223" s="120"/>
      <c r="BB223" s="120"/>
      <c r="BC223" s="120"/>
      <c r="BD223" s="120"/>
      <c r="BE223" s="120"/>
      <c r="BF223" s="120"/>
      <c r="BG223" s="120"/>
    </row>
    <row r="224" spans="1:59" x14ac:dyDescent="0.4">
      <c r="A224" s="148"/>
      <c r="B224" s="157"/>
      <c r="C224" s="150"/>
      <c r="D224" s="150"/>
      <c r="E224" s="150"/>
      <c r="F224" s="133"/>
      <c r="G224" s="120"/>
      <c r="H224" s="120"/>
      <c r="I224" s="120"/>
      <c r="J224" s="120"/>
      <c r="K224" s="120"/>
      <c r="L224" s="120"/>
      <c r="M224" s="120"/>
      <c r="N224" s="120"/>
      <c r="O224" s="120"/>
      <c r="P224" s="120"/>
      <c r="Q224" s="120"/>
      <c r="R224" s="120"/>
      <c r="S224" s="120"/>
      <c r="T224" s="120"/>
      <c r="U224" s="120"/>
      <c r="V224" s="120"/>
      <c r="W224" s="120"/>
      <c r="X224" s="120"/>
      <c r="Y224" s="120"/>
      <c r="Z224" s="120"/>
      <c r="AA224" s="120"/>
      <c r="AB224" s="120"/>
      <c r="AC224" s="120"/>
      <c r="AD224" s="120"/>
      <c r="AE224" s="120"/>
      <c r="AF224" s="120"/>
      <c r="AG224" s="120"/>
      <c r="AH224" s="120"/>
      <c r="AI224" s="120"/>
      <c r="AJ224" s="120"/>
      <c r="AK224" s="120"/>
      <c r="AL224" s="120"/>
      <c r="AM224" s="120"/>
      <c r="AN224" s="120"/>
      <c r="AO224" s="120"/>
      <c r="AP224" s="120"/>
      <c r="AQ224" s="120"/>
      <c r="AR224" s="120"/>
      <c r="AS224" s="120"/>
      <c r="AT224" s="120"/>
      <c r="AU224" s="120"/>
      <c r="AV224" s="120"/>
      <c r="AW224" s="120"/>
      <c r="AX224" s="120"/>
      <c r="AY224" s="120"/>
      <c r="AZ224" s="120"/>
      <c r="BA224" s="120"/>
      <c r="BB224" s="120"/>
      <c r="BC224" s="120"/>
      <c r="BD224" s="120"/>
      <c r="BE224" s="120"/>
      <c r="BF224" s="120"/>
      <c r="BG224" s="120"/>
    </row>
    <row r="225" spans="1:59" x14ac:dyDescent="0.4">
      <c r="A225" s="148"/>
      <c r="B225" s="157"/>
      <c r="C225" s="150"/>
      <c r="D225" s="150"/>
      <c r="E225" s="150"/>
      <c r="F225" s="133"/>
      <c r="G225" s="120"/>
      <c r="H225" s="120"/>
      <c r="I225" s="120"/>
      <c r="J225" s="120"/>
      <c r="K225" s="120"/>
      <c r="L225" s="120"/>
      <c r="M225" s="120"/>
      <c r="N225" s="120"/>
      <c r="O225" s="120"/>
      <c r="P225" s="120"/>
      <c r="Q225" s="120"/>
      <c r="R225" s="120"/>
      <c r="S225" s="120"/>
      <c r="T225" s="120"/>
      <c r="U225" s="120"/>
      <c r="V225" s="120"/>
      <c r="W225" s="120"/>
      <c r="X225" s="120"/>
      <c r="Y225" s="120"/>
      <c r="Z225" s="120"/>
      <c r="AA225" s="120"/>
      <c r="AB225" s="120"/>
      <c r="AC225" s="120"/>
      <c r="AD225" s="120"/>
      <c r="AE225" s="120"/>
      <c r="AF225" s="120"/>
      <c r="AG225" s="120"/>
      <c r="AH225" s="120"/>
      <c r="AI225" s="120"/>
      <c r="AJ225" s="120"/>
      <c r="AK225" s="120"/>
      <c r="AL225" s="120"/>
      <c r="AM225" s="120"/>
      <c r="AN225" s="120"/>
      <c r="AO225" s="120"/>
      <c r="AP225" s="120"/>
      <c r="AQ225" s="120"/>
      <c r="AR225" s="120"/>
      <c r="AS225" s="120"/>
      <c r="AT225" s="120"/>
      <c r="AU225" s="120"/>
      <c r="AV225" s="120"/>
      <c r="AW225" s="120"/>
      <c r="AX225" s="120"/>
      <c r="AY225" s="120"/>
      <c r="AZ225" s="120"/>
      <c r="BA225" s="120"/>
      <c r="BB225" s="120"/>
      <c r="BC225" s="120"/>
      <c r="BD225" s="120"/>
      <c r="BE225" s="120"/>
      <c r="BF225" s="120"/>
      <c r="BG225" s="120"/>
    </row>
    <row r="226" spans="1:59" x14ac:dyDescent="0.4">
      <c r="A226" s="126" t="s">
        <v>557</v>
      </c>
      <c r="B226" s="145"/>
      <c r="C226" s="129">
        <f>C227+C228+C229+C230+C231+C232+C233+C234+C235+C236+C237+C238</f>
        <v>-69.600000000000009</v>
      </c>
      <c r="D226" s="129">
        <f t="shared" ref="D226:F226" si="16">D227+D228+D229+D230+D231+D232+D233+D234+D235+D236+D237+D238</f>
        <v>-69602.62</v>
      </c>
      <c r="E226" s="129">
        <f t="shared" si="16"/>
        <v>-39577.83</v>
      </c>
      <c r="F226" s="129">
        <f t="shared" si="16"/>
        <v>-43702.61</v>
      </c>
      <c r="G226" s="120"/>
      <c r="H226" s="120"/>
      <c r="I226" s="120"/>
      <c r="J226" s="120"/>
      <c r="K226" s="120"/>
      <c r="L226" s="120"/>
      <c r="M226" s="120"/>
      <c r="N226" s="120"/>
      <c r="O226" s="120"/>
      <c r="P226" s="120"/>
      <c r="Q226" s="120"/>
      <c r="R226" s="120"/>
      <c r="S226" s="120"/>
      <c r="T226" s="120"/>
      <c r="U226" s="120"/>
      <c r="V226" s="120"/>
      <c r="W226" s="120"/>
      <c r="X226" s="120"/>
      <c r="Y226" s="120"/>
      <c r="Z226" s="120"/>
      <c r="AA226" s="120"/>
      <c r="AB226" s="120"/>
      <c r="AC226" s="120"/>
      <c r="AD226" s="120"/>
      <c r="AE226" s="120"/>
      <c r="AF226" s="120"/>
      <c r="AG226" s="120"/>
      <c r="AH226" s="120"/>
      <c r="AI226" s="120"/>
      <c r="AJ226" s="120"/>
      <c r="AK226" s="120"/>
      <c r="AL226" s="120"/>
      <c r="AM226" s="120"/>
      <c r="AN226" s="120"/>
      <c r="AO226" s="120"/>
      <c r="AP226" s="120"/>
      <c r="AQ226" s="120"/>
      <c r="AR226" s="120"/>
      <c r="AS226" s="120"/>
      <c r="AT226" s="120"/>
      <c r="AU226" s="120"/>
      <c r="AV226" s="120"/>
      <c r="AW226" s="120"/>
      <c r="AX226" s="120"/>
      <c r="AY226" s="120"/>
      <c r="AZ226" s="120"/>
      <c r="BA226" s="120"/>
      <c r="BB226" s="120"/>
      <c r="BC226" s="120"/>
      <c r="BD226" s="120"/>
      <c r="BE226" s="120"/>
      <c r="BF226" s="120"/>
      <c r="BG226" s="120"/>
    </row>
    <row r="227" spans="1:59" ht="36" x14ac:dyDescent="0.4">
      <c r="A227" s="144" t="s">
        <v>840</v>
      </c>
      <c r="B227" s="153" t="s">
        <v>151</v>
      </c>
      <c r="C227" s="178">
        <v>-0.01</v>
      </c>
      <c r="D227" s="178">
        <v>-4.42</v>
      </c>
      <c r="E227" s="178">
        <v>-1.1299999999999999</v>
      </c>
      <c r="F227" s="178"/>
      <c r="G227" s="120"/>
      <c r="H227" s="120"/>
      <c r="I227" s="120"/>
      <c r="J227" s="120"/>
      <c r="K227" s="120"/>
      <c r="L227" s="120"/>
      <c r="M227" s="120"/>
      <c r="N227" s="120"/>
      <c r="O227" s="120"/>
      <c r="P227" s="120"/>
      <c r="Q227" s="120"/>
      <c r="R227" s="120"/>
      <c r="S227" s="120"/>
      <c r="T227" s="120"/>
      <c r="U227" s="120"/>
      <c r="V227" s="120"/>
      <c r="W227" s="120"/>
      <c r="X227" s="120"/>
      <c r="Y227" s="120"/>
      <c r="Z227" s="120"/>
      <c r="AA227" s="120"/>
      <c r="AB227" s="120"/>
      <c r="AC227" s="120"/>
      <c r="AD227" s="120"/>
      <c r="AE227" s="120"/>
      <c r="AF227" s="120"/>
      <c r="AG227" s="120"/>
      <c r="AH227" s="120"/>
      <c r="AI227" s="120"/>
      <c r="AJ227" s="120"/>
      <c r="AK227" s="120"/>
      <c r="AL227" s="120"/>
      <c r="AM227" s="120"/>
      <c r="AN227" s="120"/>
      <c r="AO227" s="120"/>
      <c r="AP227" s="120"/>
      <c r="AQ227" s="120"/>
      <c r="AR227" s="120"/>
      <c r="AS227" s="120"/>
      <c r="AT227" s="120"/>
      <c r="AU227" s="120"/>
      <c r="AV227" s="120"/>
      <c r="AW227" s="120"/>
      <c r="AX227" s="120"/>
      <c r="AY227" s="120"/>
      <c r="AZ227" s="120"/>
      <c r="BA227" s="120"/>
      <c r="BB227" s="120"/>
      <c r="BC227" s="120"/>
      <c r="BD227" s="120"/>
      <c r="BE227" s="120"/>
      <c r="BF227" s="120"/>
      <c r="BG227" s="120"/>
    </row>
    <row r="228" spans="1:59" ht="54" x14ac:dyDescent="0.4">
      <c r="A228" s="144" t="s">
        <v>841</v>
      </c>
      <c r="B228" s="153" t="s">
        <v>824</v>
      </c>
      <c r="C228" s="178">
        <v>-27.5</v>
      </c>
      <c r="D228" s="178">
        <v>-27498.26</v>
      </c>
      <c r="E228" s="178">
        <v>-39564.86</v>
      </c>
      <c r="F228" s="178">
        <v>-43691.26</v>
      </c>
      <c r="G228" s="120"/>
      <c r="H228" s="120"/>
      <c r="I228" s="120"/>
      <c r="J228" s="120"/>
      <c r="K228" s="120"/>
      <c r="L228" s="120"/>
      <c r="M228" s="120"/>
      <c r="N228" s="120"/>
      <c r="O228" s="120"/>
      <c r="P228" s="120"/>
      <c r="Q228" s="120"/>
      <c r="R228" s="120"/>
      <c r="S228" s="120"/>
      <c r="T228" s="120"/>
      <c r="U228" s="120"/>
      <c r="V228" s="120"/>
      <c r="W228" s="120"/>
      <c r="X228" s="120"/>
      <c r="Y228" s="120"/>
      <c r="Z228" s="120"/>
      <c r="AA228" s="120"/>
      <c r="AB228" s="120"/>
      <c r="AC228" s="120"/>
      <c r="AD228" s="120"/>
      <c r="AE228" s="120"/>
      <c r="AF228" s="120"/>
      <c r="AG228" s="120"/>
      <c r="AH228" s="120"/>
      <c r="AI228" s="120"/>
      <c r="AJ228" s="120"/>
      <c r="AK228" s="120"/>
      <c r="AL228" s="120"/>
      <c r="AM228" s="120"/>
      <c r="AN228" s="120"/>
      <c r="AO228" s="120"/>
      <c r="AP228" s="120"/>
      <c r="AQ228" s="120"/>
      <c r="AR228" s="120"/>
      <c r="AS228" s="120"/>
      <c r="AT228" s="120"/>
      <c r="AU228" s="120"/>
      <c r="AV228" s="120"/>
      <c r="AW228" s="120"/>
      <c r="AX228" s="120"/>
      <c r="AY228" s="120"/>
      <c r="AZ228" s="120"/>
      <c r="BA228" s="120"/>
      <c r="BB228" s="120"/>
      <c r="BC228" s="120"/>
      <c r="BD228" s="120"/>
      <c r="BE228" s="120"/>
      <c r="BF228" s="120"/>
      <c r="BG228" s="120"/>
    </row>
    <row r="229" spans="1:59" ht="36" x14ac:dyDescent="0.4">
      <c r="A229" s="144" t="s">
        <v>842</v>
      </c>
      <c r="B229" s="153" t="s">
        <v>153</v>
      </c>
      <c r="C229" s="178"/>
      <c r="D229" s="178">
        <v>-2.98</v>
      </c>
      <c r="E229" s="178"/>
      <c r="F229" s="178"/>
      <c r="G229" s="120"/>
      <c r="H229" s="120"/>
      <c r="I229" s="120"/>
      <c r="J229" s="120"/>
      <c r="K229" s="120"/>
      <c r="L229" s="120"/>
      <c r="M229" s="120"/>
      <c r="N229" s="120"/>
      <c r="O229" s="120"/>
      <c r="P229" s="120"/>
      <c r="Q229" s="120"/>
      <c r="R229" s="120"/>
      <c r="S229" s="120"/>
      <c r="T229" s="120"/>
      <c r="U229" s="120"/>
      <c r="V229" s="120"/>
      <c r="W229" s="120"/>
      <c r="X229" s="120"/>
      <c r="Y229" s="120"/>
      <c r="Z229" s="120"/>
      <c r="AA229" s="120"/>
      <c r="AB229" s="120"/>
      <c r="AC229" s="120"/>
      <c r="AD229" s="120"/>
      <c r="AE229" s="120"/>
      <c r="AF229" s="120"/>
      <c r="AG229" s="120"/>
      <c r="AH229" s="120"/>
      <c r="AI229" s="120"/>
      <c r="AJ229" s="120"/>
      <c r="AK229" s="120"/>
      <c r="AL229" s="120"/>
      <c r="AM229" s="120"/>
      <c r="AN229" s="120"/>
      <c r="AO229" s="120"/>
      <c r="AP229" s="120"/>
      <c r="AQ229" s="120"/>
      <c r="AR229" s="120"/>
      <c r="AS229" s="120"/>
      <c r="AT229" s="120"/>
      <c r="AU229" s="120"/>
      <c r="AV229" s="120"/>
      <c r="AW229" s="120"/>
      <c r="AX229" s="120"/>
      <c r="AY229" s="120"/>
      <c r="AZ229" s="120"/>
      <c r="BA229" s="120"/>
      <c r="BB229" s="120"/>
      <c r="BC229" s="120"/>
      <c r="BD229" s="120"/>
      <c r="BE229" s="120"/>
      <c r="BF229" s="120"/>
      <c r="BG229" s="120"/>
    </row>
    <row r="230" spans="1:59" ht="54" x14ac:dyDescent="0.4">
      <c r="A230" s="144" t="s">
        <v>843</v>
      </c>
      <c r="B230" s="153" t="s">
        <v>152</v>
      </c>
      <c r="C230" s="178"/>
      <c r="D230" s="178">
        <v>-0.41</v>
      </c>
      <c r="E230" s="178">
        <v>-0.41</v>
      </c>
      <c r="F230" s="178">
        <v>-0.41</v>
      </c>
      <c r="G230" s="120"/>
      <c r="H230" s="120"/>
      <c r="I230" s="120"/>
      <c r="J230" s="120"/>
      <c r="K230" s="120"/>
      <c r="L230" s="120"/>
      <c r="M230" s="120"/>
      <c r="N230" s="120"/>
      <c r="O230" s="120"/>
      <c r="P230" s="120"/>
      <c r="Q230" s="120"/>
      <c r="R230" s="120"/>
      <c r="S230" s="120"/>
      <c r="T230" s="120"/>
      <c r="U230" s="120"/>
      <c r="V230" s="120"/>
      <c r="W230" s="120"/>
      <c r="X230" s="120"/>
      <c r="Y230" s="120"/>
      <c r="Z230" s="120"/>
      <c r="AA230" s="120"/>
      <c r="AB230" s="120"/>
      <c r="AC230" s="120"/>
      <c r="AD230" s="120"/>
      <c r="AE230" s="120"/>
      <c r="AF230" s="120"/>
      <c r="AG230" s="120"/>
      <c r="AH230" s="120"/>
      <c r="AI230" s="120"/>
      <c r="AJ230" s="120"/>
      <c r="AK230" s="120"/>
      <c r="AL230" s="120"/>
      <c r="AM230" s="120"/>
      <c r="AN230" s="120"/>
      <c r="AO230" s="120"/>
      <c r="AP230" s="120"/>
      <c r="AQ230" s="120"/>
      <c r="AR230" s="120"/>
      <c r="AS230" s="120"/>
      <c r="AT230" s="120"/>
      <c r="AU230" s="120"/>
      <c r="AV230" s="120"/>
      <c r="AW230" s="120"/>
      <c r="AX230" s="120"/>
      <c r="AY230" s="120"/>
      <c r="AZ230" s="120"/>
      <c r="BA230" s="120"/>
      <c r="BB230" s="120"/>
      <c r="BC230" s="120"/>
      <c r="BD230" s="120"/>
      <c r="BE230" s="120"/>
      <c r="BF230" s="120"/>
      <c r="BG230" s="120"/>
    </row>
    <row r="231" spans="1:59" x14ac:dyDescent="0.4">
      <c r="A231" s="144" t="s">
        <v>844</v>
      </c>
      <c r="B231" s="153" t="s">
        <v>348</v>
      </c>
      <c r="C231" s="178"/>
      <c r="D231" s="178">
        <v>-2.95</v>
      </c>
      <c r="E231" s="178"/>
      <c r="F231" s="178">
        <v>-2.41</v>
      </c>
      <c r="G231" s="120"/>
      <c r="H231" s="120"/>
      <c r="I231" s="120"/>
      <c r="J231" s="120"/>
      <c r="K231" s="120"/>
      <c r="L231" s="120"/>
      <c r="M231" s="120"/>
      <c r="N231" s="120"/>
      <c r="O231" s="120"/>
      <c r="P231" s="120"/>
      <c r="Q231" s="120"/>
      <c r="R231" s="120"/>
      <c r="S231" s="120"/>
      <c r="T231" s="120"/>
      <c r="U231" s="120"/>
      <c r="V231" s="120"/>
      <c r="W231" s="120"/>
      <c r="X231" s="120"/>
      <c r="Y231" s="120"/>
      <c r="Z231" s="120"/>
      <c r="AA231" s="120"/>
      <c r="AB231" s="120"/>
      <c r="AC231" s="120"/>
      <c r="AD231" s="120"/>
      <c r="AE231" s="120"/>
      <c r="AF231" s="120"/>
      <c r="AG231" s="120"/>
      <c r="AH231" s="120"/>
      <c r="AI231" s="120"/>
      <c r="AJ231" s="120"/>
      <c r="AK231" s="120"/>
      <c r="AL231" s="120"/>
      <c r="AM231" s="120"/>
      <c r="AN231" s="120"/>
      <c r="AO231" s="120"/>
      <c r="AP231" s="120"/>
      <c r="AQ231" s="120"/>
      <c r="AR231" s="120"/>
      <c r="AS231" s="120"/>
      <c r="AT231" s="120"/>
      <c r="AU231" s="120"/>
      <c r="AV231" s="120"/>
      <c r="AW231" s="120"/>
      <c r="AX231" s="120"/>
      <c r="AY231" s="120"/>
      <c r="AZ231" s="120"/>
      <c r="BA231" s="120"/>
      <c r="BB231" s="120"/>
      <c r="BC231" s="120"/>
      <c r="BD231" s="120"/>
      <c r="BE231" s="120"/>
      <c r="BF231" s="120"/>
      <c r="BG231" s="120"/>
    </row>
    <row r="232" spans="1:59" ht="54" x14ac:dyDescent="0.4">
      <c r="A232" s="144" t="s">
        <v>845</v>
      </c>
      <c r="B232" s="152" t="s">
        <v>821</v>
      </c>
      <c r="C232" s="178">
        <v>-42.09</v>
      </c>
      <c r="D232" s="178">
        <v>-42093.599999999999</v>
      </c>
      <c r="E232" s="178"/>
      <c r="F232" s="178"/>
      <c r="G232" s="120"/>
      <c r="H232" s="120"/>
      <c r="I232" s="120"/>
      <c r="J232" s="120"/>
      <c r="K232" s="120"/>
      <c r="L232" s="120"/>
      <c r="M232" s="120"/>
      <c r="N232" s="120"/>
      <c r="O232" s="120"/>
      <c r="P232" s="120"/>
      <c r="Q232" s="120"/>
      <c r="R232" s="120"/>
      <c r="S232" s="120"/>
      <c r="T232" s="120"/>
      <c r="U232" s="120"/>
      <c r="V232" s="120"/>
      <c r="W232" s="120"/>
      <c r="X232" s="120"/>
      <c r="Y232" s="120"/>
      <c r="Z232" s="120"/>
      <c r="AA232" s="120"/>
      <c r="AB232" s="120"/>
      <c r="AC232" s="120"/>
      <c r="AD232" s="120"/>
      <c r="AE232" s="120"/>
      <c r="AF232" s="120"/>
      <c r="AG232" s="120"/>
      <c r="AH232" s="120"/>
      <c r="AI232" s="120"/>
      <c r="AJ232" s="120"/>
      <c r="AK232" s="120"/>
      <c r="AL232" s="120"/>
      <c r="AM232" s="120"/>
      <c r="AN232" s="120"/>
      <c r="AO232" s="120"/>
      <c r="AP232" s="120"/>
      <c r="AQ232" s="120"/>
      <c r="AR232" s="120"/>
      <c r="AS232" s="120"/>
      <c r="AT232" s="120"/>
      <c r="AU232" s="120"/>
      <c r="AV232" s="120"/>
      <c r="AW232" s="120"/>
      <c r="AX232" s="120"/>
      <c r="AY232" s="120"/>
      <c r="AZ232" s="120"/>
      <c r="BA232" s="120"/>
      <c r="BB232" s="120"/>
      <c r="BC232" s="120"/>
      <c r="BD232" s="120"/>
      <c r="BE232" s="120"/>
      <c r="BF232" s="120"/>
      <c r="BG232" s="120"/>
    </row>
    <row r="233" spans="1:59" ht="54" x14ac:dyDescent="0.4">
      <c r="A233" s="144" t="s">
        <v>822</v>
      </c>
      <c r="B233" s="152" t="s">
        <v>821</v>
      </c>
      <c r="C233" s="146"/>
      <c r="D233" s="146"/>
      <c r="E233" s="178">
        <v>-3.71</v>
      </c>
      <c r="F233" s="178">
        <v>-0.77</v>
      </c>
      <c r="G233" s="120"/>
      <c r="H233" s="120"/>
      <c r="I233" s="120"/>
      <c r="J233" s="120"/>
      <c r="K233" s="120"/>
      <c r="L233" s="120"/>
      <c r="M233" s="120"/>
      <c r="N233" s="120"/>
      <c r="O233" s="120"/>
      <c r="P233" s="120"/>
      <c r="Q233" s="120"/>
      <c r="R233" s="120"/>
      <c r="S233" s="120"/>
      <c r="T233" s="120"/>
      <c r="U233" s="120"/>
      <c r="V233" s="120"/>
      <c r="W233" s="120"/>
      <c r="X233" s="120"/>
      <c r="Y233" s="120"/>
      <c r="Z233" s="120"/>
      <c r="AA233" s="120"/>
      <c r="AB233" s="120"/>
      <c r="AC233" s="120"/>
      <c r="AD233" s="120"/>
      <c r="AE233" s="120"/>
      <c r="AF233" s="120"/>
      <c r="AG233" s="120"/>
      <c r="AH233" s="120"/>
      <c r="AI233" s="120"/>
      <c r="AJ233" s="120"/>
      <c r="AK233" s="120"/>
      <c r="AL233" s="120"/>
      <c r="AM233" s="120"/>
      <c r="AN233" s="120"/>
      <c r="AO233" s="120"/>
      <c r="AP233" s="120"/>
      <c r="AQ233" s="120"/>
      <c r="AR233" s="120"/>
      <c r="AS233" s="120"/>
      <c r="AT233" s="120"/>
      <c r="AU233" s="120"/>
      <c r="AV233" s="120"/>
      <c r="AW233" s="120"/>
      <c r="AX233" s="120"/>
      <c r="AY233" s="120"/>
      <c r="AZ233" s="120"/>
      <c r="BA233" s="120"/>
      <c r="BB233" s="120"/>
      <c r="BC233" s="120"/>
      <c r="BD233" s="120"/>
      <c r="BE233" s="120"/>
      <c r="BF233" s="120"/>
      <c r="BG233" s="120"/>
    </row>
    <row r="234" spans="1:59" ht="72" x14ac:dyDescent="0.4">
      <c r="A234" s="144" t="s">
        <v>825</v>
      </c>
      <c r="B234" s="145" t="s">
        <v>826</v>
      </c>
      <c r="C234" s="146"/>
      <c r="D234" s="146"/>
      <c r="E234" s="178"/>
      <c r="F234" s="178">
        <v>-0.75</v>
      </c>
      <c r="G234" s="120"/>
      <c r="H234" s="120"/>
      <c r="I234" s="120"/>
      <c r="J234" s="120"/>
      <c r="K234" s="120"/>
      <c r="L234" s="120"/>
      <c r="M234" s="120"/>
      <c r="N234" s="120"/>
      <c r="O234" s="120"/>
      <c r="P234" s="120"/>
      <c r="Q234" s="120"/>
      <c r="R234" s="120"/>
      <c r="S234" s="120"/>
      <c r="T234" s="120"/>
      <c r="U234" s="120"/>
      <c r="V234" s="120"/>
      <c r="W234" s="120"/>
      <c r="X234" s="120"/>
      <c r="Y234" s="120"/>
      <c r="Z234" s="120"/>
      <c r="AA234" s="120"/>
      <c r="AB234" s="120"/>
      <c r="AC234" s="120"/>
      <c r="AD234" s="120"/>
      <c r="AE234" s="120"/>
      <c r="AF234" s="120"/>
      <c r="AG234" s="120"/>
      <c r="AH234" s="120"/>
      <c r="AI234" s="120"/>
      <c r="AJ234" s="120"/>
      <c r="AK234" s="120"/>
      <c r="AL234" s="120"/>
      <c r="AM234" s="120"/>
      <c r="AN234" s="120"/>
      <c r="AO234" s="120"/>
      <c r="AP234" s="120"/>
      <c r="AQ234" s="120"/>
      <c r="AR234" s="120"/>
      <c r="AS234" s="120"/>
      <c r="AT234" s="120"/>
      <c r="AU234" s="120"/>
      <c r="AV234" s="120"/>
      <c r="AW234" s="120"/>
      <c r="AX234" s="120"/>
      <c r="AY234" s="120"/>
      <c r="AZ234" s="120"/>
      <c r="BA234" s="120"/>
      <c r="BB234" s="120"/>
      <c r="BC234" s="120"/>
      <c r="BD234" s="120"/>
      <c r="BE234" s="120"/>
      <c r="BF234" s="120"/>
      <c r="BG234" s="120"/>
    </row>
    <row r="235" spans="1:59" ht="36" x14ac:dyDescent="0.4">
      <c r="A235" s="144" t="s">
        <v>827</v>
      </c>
      <c r="B235" s="145" t="s">
        <v>171</v>
      </c>
      <c r="C235" s="146"/>
      <c r="D235" s="146"/>
      <c r="E235" s="178"/>
      <c r="F235" s="178">
        <v>-4.7699999999999996</v>
      </c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  <c r="T235" s="120"/>
      <c r="U235" s="120"/>
      <c r="V235" s="120"/>
      <c r="W235" s="120"/>
      <c r="X235" s="120"/>
      <c r="Y235" s="120"/>
      <c r="Z235" s="120"/>
      <c r="AA235" s="120"/>
      <c r="AB235" s="120"/>
      <c r="AC235" s="120"/>
      <c r="AD235" s="120"/>
      <c r="AE235" s="120"/>
      <c r="AF235" s="120"/>
      <c r="AG235" s="120"/>
      <c r="AH235" s="120"/>
      <c r="AI235" s="120"/>
      <c r="AJ235" s="120"/>
      <c r="AK235" s="120"/>
      <c r="AL235" s="120"/>
      <c r="AM235" s="120"/>
      <c r="AN235" s="120"/>
      <c r="AO235" s="120"/>
      <c r="AP235" s="120"/>
      <c r="AQ235" s="120"/>
      <c r="AR235" s="120"/>
      <c r="AS235" s="120"/>
      <c r="AT235" s="120"/>
      <c r="AU235" s="120"/>
      <c r="AV235" s="120"/>
      <c r="AW235" s="120"/>
      <c r="AX235" s="120"/>
      <c r="AY235" s="120"/>
      <c r="AZ235" s="120"/>
      <c r="BA235" s="120"/>
      <c r="BB235" s="120"/>
      <c r="BC235" s="120"/>
      <c r="BD235" s="120"/>
      <c r="BE235" s="120"/>
      <c r="BF235" s="120"/>
      <c r="BG235" s="120"/>
    </row>
    <row r="236" spans="1:59" ht="108" x14ac:dyDescent="0.4">
      <c r="A236" s="144" t="s">
        <v>833</v>
      </c>
      <c r="B236" s="145" t="s">
        <v>160</v>
      </c>
      <c r="C236" s="146"/>
      <c r="D236" s="146"/>
      <c r="E236" s="178">
        <v>-3.31</v>
      </c>
      <c r="F236" s="178">
        <v>-2.2400000000000002</v>
      </c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  <c r="T236" s="120"/>
      <c r="U236" s="120"/>
      <c r="V236" s="120"/>
      <c r="W236" s="120"/>
      <c r="X236" s="120"/>
      <c r="Y236" s="120"/>
      <c r="Z236" s="120"/>
      <c r="AA236" s="120"/>
      <c r="AB236" s="120"/>
      <c r="AC236" s="120"/>
      <c r="AD236" s="120"/>
      <c r="AE236" s="120"/>
      <c r="AF236" s="120"/>
      <c r="AG236" s="120"/>
      <c r="AH236" s="120"/>
      <c r="AI236" s="120"/>
      <c r="AJ236" s="120"/>
      <c r="AK236" s="120"/>
      <c r="AL236" s="120"/>
      <c r="AM236" s="120"/>
      <c r="AN236" s="120"/>
      <c r="AO236" s="120"/>
      <c r="AP236" s="120"/>
      <c r="AQ236" s="120"/>
      <c r="AR236" s="120"/>
      <c r="AS236" s="120"/>
      <c r="AT236" s="120"/>
      <c r="AU236" s="120"/>
      <c r="AV236" s="120"/>
      <c r="AW236" s="120"/>
      <c r="AX236" s="120"/>
      <c r="AY236" s="120"/>
      <c r="AZ236" s="120"/>
      <c r="BA236" s="120"/>
      <c r="BB236" s="120"/>
      <c r="BC236" s="120"/>
      <c r="BD236" s="120"/>
      <c r="BE236" s="120"/>
      <c r="BF236" s="120"/>
      <c r="BG236" s="120"/>
    </row>
    <row r="237" spans="1:59" ht="54" x14ac:dyDescent="0.4">
      <c r="A237" s="144" t="s">
        <v>837</v>
      </c>
      <c r="B237" s="145" t="s">
        <v>838</v>
      </c>
      <c r="C237" s="146"/>
      <c r="D237" s="146"/>
      <c r="E237" s="178">
        <v>-1.47</v>
      </c>
      <c r="F237" s="178"/>
      <c r="G237" s="120"/>
      <c r="H237" s="120"/>
      <c r="I237" s="120"/>
      <c r="J237" s="120"/>
      <c r="K237" s="120"/>
      <c r="L237" s="120"/>
      <c r="M237" s="120"/>
      <c r="N237" s="120"/>
      <c r="O237" s="120"/>
      <c r="P237" s="120"/>
      <c r="Q237" s="120"/>
      <c r="R237" s="120"/>
      <c r="S237" s="120"/>
      <c r="T237" s="120"/>
      <c r="U237" s="120"/>
      <c r="V237" s="120"/>
      <c r="W237" s="120"/>
      <c r="X237" s="120"/>
      <c r="Y237" s="120"/>
      <c r="Z237" s="120"/>
      <c r="AA237" s="120"/>
      <c r="AB237" s="120"/>
      <c r="AC237" s="120"/>
      <c r="AD237" s="120"/>
      <c r="AE237" s="120"/>
      <c r="AF237" s="120"/>
      <c r="AG237" s="120"/>
      <c r="AH237" s="120"/>
      <c r="AI237" s="120"/>
      <c r="AJ237" s="120"/>
      <c r="AK237" s="120"/>
      <c r="AL237" s="120"/>
      <c r="AM237" s="120"/>
      <c r="AN237" s="120"/>
      <c r="AO237" s="120"/>
      <c r="AP237" s="120"/>
      <c r="AQ237" s="120"/>
      <c r="AR237" s="120"/>
      <c r="AS237" s="120"/>
      <c r="AT237" s="120"/>
      <c r="AU237" s="120"/>
      <c r="AV237" s="120"/>
      <c r="AW237" s="120"/>
      <c r="AX237" s="120"/>
      <c r="AY237" s="120"/>
      <c r="AZ237" s="120"/>
      <c r="BA237" s="120"/>
      <c r="BB237" s="120"/>
      <c r="BC237" s="120"/>
      <c r="BD237" s="120"/>
      <c r="BE237" s="120"/>
      <c r="BF237" s="120"/>
      <c r="BG237" s="120"/>
    </row>
    <row r="238" spans="1:59" ht="54" x14ac:dyDescent="0.4">
      <c r="A238" s="144" t="s">
        <v>839</v>
      </c>
      <c r="B238" s="145" t="s">
        <v>156</v>
      </c>
      <c r="C238" s="146"/>
      <c r="D238" s="146"/>
      <c r="E238" s="178">
        <v>-2.94</v>
      </c>
      <c r="F238" s="178"/>
      <c r="G238" s="120"/>
      <c r="H238" s="120"/>
      <c r="I238" s="120"/>
      <c r="J238" s="120"/>
      <c r="K238" s="120"/>
      <c r="L238" s="120"/>
      <c r="M238" s="120"/>
      <c r="N238" s="120"/>
      <c r="O238" s="120"/>
      <c r="P238" s="120"/>
      <c r="Q238" s="120"/>
      <c r="R238" s="120"/>
      <c r="S238" s="120"/>
      <c r="T238" s="120"/>
      <c r="U238" s="120"/>
      <c r="V238" s="120"/>
      <c r="W238" s="120"/>
      <c r="X238" s="120"/>
      <c r="Y238" s="120"/>
      <c r="Z238" s="120"/>
      <c r="AA238" s="120"/>
      <c r="AB238" s="120"/>
      <c r="AC238" s="120"/>
      <c r="AD238" s="120"/>
      <c r="AE238" s="120"/>
      <c r="AF238" s="120"/>
      <c r="AG238" s="120"/>
      <c r="AH238" s="120"/>
      <c r="AI238" s="120"/>
      <c r="AJ238" s="120"/>
      <c r="AK238" s="120"/>
      <c r="AL238" s="120"/>
      <c r="AM238" s="120"/>
      <c r="AN238" s="120"/>
      <c r="AO238" s="120"/>
      <c r="AP238" s="120"/>
      <c r="AQ238" s="120"/>
      <c r="AR238" s="120"/>
      <c r="AS238" s="120"/>
      <c r="AT238" s="120"/>
      <c r="AU238" s="120"/>
      <c r="AV238" s="120"/>
      <c r="AW238" s="120"/>
      <c r="AX238" s="120"/>
      <c r="AY238" s="120"/>
      <c r="AZ238" s="120"/>
      <c r="BA238" s="120"/>
      <c r="BB238" s="120"/>
      <c r="BC238" s="120"/>
      <c r="BD238" s="120"/>
      <c r="BE238" s="120"/>
      <c r="BF238" s="120"/>
      <c r="BG238" s="120"/>
    </row>
    <row r="239" spans="1:59" x14ac:dyDescent="0.4">
      <c r="A239" s="148"/>
      <c r="B239" s="157"/>
      <c r="C239" s="150"/>
      <c r="D239" s="150"/>
      <c r="E239" s="150"/>
      <c r="F239" s="150"/>
      <c r="G239" s="120"/>
      <c r="H239" s="120"/>
      <c r="I239" s="120"/>
      <c r="J239" s="120"/>
      <c r="K239" s="120"/>
      <c r="L239" s="120"/>
      <c r="M239" s="120"/>
      <c r="N239" s="120"/>
      <c r="O239" s="120"/>
      <c r="P239" s="120"/>
      <c r="Q239" s="120"/>
      <c r="R239" s="120"/>
      <c r="S239" s="120"/>
      <c r="T239" s="120"/>
      <c r="U239" s="120"/>
      <c r="V239" s="120"/>
      <c r="W239" s="120"/>
      <c r="X239" s="120"/>
      <c r="Y239" s="120"/>
      <c r="Z239" s="120"/>
      <c r="AA239" s="120"/>
      <c r="AB239" s="120"/>
      <c r="AC239" s="120"/>
      <c r="AD239" s="120"/>
      <c r="AE239" s="120"/>
      <c r="AF239" s="120"/>
      <c r="AG239" s="120"/>
      <c r="AH239" s="120"/>
      <c r="AI239" s="120"/>
      <c r="AJ239" s="120"/>
      <c r="AK239" s="120"/>
      <c r="AL239" s="120"/>
      <c r="AM239" s="120"/>
      <c r="AN239" s="120"/>
      <c r="AO239" s="120"/>
      <c r="AP239" s="120"/>
      <c r="AQ239" s="120"/>
      <c r="AR239" s="120"/>
      <c r="AS239" s="120"/>
      <c r="AT239" s="120"/>
      <c r="AU239" s="120"/>
      <c r="AV239" s="120"/>
      <c r="AW239" s="120"/>
      <c r="AX239" s="120"/>
      <c r="AY239" s="120"/>
      <c r="AZ239" s="120"/>
      <c r="BA239" s="120"/>
      <c r="BB239" s="120"/>
      <c r="BC239" s="120"/>
      <c r="BD239" s="120"/>
      <c r="BE239" s="120"/>
      <c r="BF239" s="120"/>
      <c r="BG239" s="120"/>
    </row>
    <row r="240" spans="1:59" x14ac:dyDescent="0.4">
      <c r="A240" s="148"/>
      <c r="B240" s="157"/>
      <c r="C240" s="150"/>
      <c r="D240" s="150"/>
      <c r="E240" s="150"/>
      <c r="F240" s="150"/>
      <c r="G240" s="120"/>
      <c r="H240" s="120"/>
      <c r="I240" s="120"/>
      <c r="J240" s="120"/>
      <c r="K240" s="120"/>
      <c r="L240" s="120"/>
      <c r="M240" s="120"/>
      <c r="N240" s="120"/>
      <c r="O240" s="120"/>
      <c r="P240" s="120"/>
      <c r="Q240" s="120"/>
      <c r="R240" s="120"/>
      <c r="S240" s="120"/>
      <c r="T240" s="120"/>
      <c r="U240" s="120"/>
      <c r="V240" s="120"/>
      <c r="W240" s="120"/>
      <c r="X240" s="120"/>
      <c r="Y240" s="120"/>
      <c r="Z240" s="120"/>
      <c r="AA240" s="120"/>
      <c r="AB240" s="120"/>
      <c r="AC240" s="120"/>
      <c r="AD240" s="120"/>
      <c r="AE240" s="120"/>
      <c r="AF240" s="120"/>
      <c r="AG240" s="120"/>
      <c r="AH240" s="120"/>
      <c r="AI240" s="120"/>
      <c r="AJ240" s="120"/>
      <c r="AK240" s="120"/>
      <c r="AL240" s="120"/>
      <c r="AM240" s="120"/>
      <c r="AN240" s="120"/>
      <c r="AO240" s="120"/>
      <c r="AP240" s="120"/>
      <c r="AQ240" s="120"/>
      <c r="AR240" s="120"/>
      <c r="AS240" s="120"/>
      <c r="AT240" s="120"/>
      <c r="AU240" s="120"/>
      <c r="AV240" s="120"/>
      <c r="AW240" s="120"/>
      <c r="AX240" s="120"/>
      <c r="AY240" s="120"/>
      <c r="AZ240" s="120"/>
      <c r="BA240" s="120"/>
      <c r="BB240" s="120"/>
      <c r="BC240" s="120"/>
      <c r="BD240" s="120"/>
      <c r="BE240" s="120"/>
      <c r="BF240" s="120"/>
      <c r="BG240" s="120"/>
    </row>
    <row r="241" spans="1:59" x14ac:dyDescent="0.4">
      <c r="A241" s="126" t="s">
        <v>881</v>
      </c>
      <c r="B241" s="145"/>
      <c r="C241" s="129">
        <f>C242+C243</f>
        <v>0</v>
      </c>
      <c r="D241" s="129">
        <f t="shared" ref="D241:F241" si="17">D242+D243</f>
        <v>0</v>
      </c>
      <c r="E241" s="129">
        <f t="shared" si="17"/>
        <v>-6.2</v>
      </c>
      <c r="F241" s="129">
        <f t="shared" si="17"/>
        <v>0</v>
      </c>
      <c r="G241" s="120"/>
      <c r="H241" s="120"/>
      <c r="I241" s="120"/>
      <c r="J241" s="120"/>
      <c r="K241" s="120"/>
      <c r="L241" s="120"/>
      <c r="M241" s="120"/>
      <c r="N241" s="120"/>
      <c r="O241" s="120"/>
      <c r="P241" s="120"/>
      <c r="Q241" s="120"/>
      <c r="R241" s="120"/>
      <c r="S241" s="120"/>
      <c r="T241" s="120"/>
      <c r="U241" s="120"/>
      <c r="V241" s="120"/>
      <c r="W241" s="120"/>
      <c r="X241" s="120"/>
      <c r="Y241" s="120"/>
      <c r="Z241" s="120"/>
      <c r="AA241" s="120"/>
      <c r="AB241" s="120"/>
      <c r="AC241" s="120"/>
      <c r="AD241" s="120"/>
      <c r="AE241" s="120"/>
      <c r="AF241" s="120"/>
      <c r="AG241" s="120"/>
      <c r="AH241" s="120"/>
      <c r="AI241" s="120"/>
      <c r="AJ241" s="120"/>
      <c r="AK241" s="120"/>
      <c r="AL241" s="120"/>
      <c r="AM241" s="120"/>
      <c r="AN241" s="120"/>
      <c r="AO241" s="120"/>
      <c r="AP241" s="120"/>
      <c r="AQ241" s="120"/>
      <c r="AR241" s="120"/>
      <c r="AS241" s="120"/>
      <c r="AT241" s="120"/>
      <c r="AU241" s="120"/>
      <c r="AV241" s="120"/>
      <c r="AW241" s="120"/>
      <c r="AX241" s="120"/>
      <c r="AY241" s="120"/>
      <c r="AZ241" s="120"/>
      <c r="BA241" s="120"/>
      <c r="BB241" s="120"/>
      <c r="BC241" s="120"/>
      <c r="BD241" s="120"/>
      <c r="BE241" s="120"/>
      <c r="BF241" s="120"/>
      <c r="BG241" s="120"/>
    </row>
    <row r="242" spans="1:59" ht="108" x14ac:dyDescent="0.4">
      <c r="A242" s="144" t="s">
        <v>869</v>
      </c>
      <c r="B242" s="180" t="s">
        <v>870</v>
      </c>
      <c r="C242" s="146"/>
      <c r="D242" s="146"/>
      <c r="E242" s="178">
        <v>-3.7</v>
      </c>
      <c r="F242" s="178">
        <v>0</v>
      </c>
      <c r="G242" s="120"/>
      <c r="H242" s="120"/>
      <c r="I242" s="120"/>
      <c r="J242" s="120"/>
      <c r="K242" s="120"/>
      <c r="L242" s="120"/>
      <c r="M242" s="120"/>
      <c r="N242" s="120"/>
      <c r="O242" s="120"/>
      <c r="P242" s="120"/>
      <c r="Q242" s="120"/>
      <c r="R242" s="120"/>
      <c r="S242" s="120"/>
      <c r="T242" s="120"/>
      <c r="U242" s="120"/>
      <c r="V242" s="120"/>
      <c r="W242" s="120"/>
      <c r="X242" s="120"/>
      <c r="Y242" s="120"/>
      <c r="Z242" s="120"/>
      <c r="AA242" s="120"/>
      <c r="AB242" s="120"/>
      <c r="AC242" s="120"/>
      <c r="AD242" s="120"/>
      <c r="AE242" s="120"/>
      <c r="AF242" s="120"/>
      <c r="AG242" s="120"/>
      <c r="AH242" s="120"/>
      <c r="AI242" s="120"/>
      <c r="AJ242" s="120"/>
      <c r="AK242" s="120"/>
      <c r="AL242" s="120"/>
      <c r="AM242" s="120"/>
      <c r="AN242" s="120"/>
      <c r="AO242" s="120"/>
      <c r="AP242" s="120"/>
      <c r="AQ242" s="120"/>
      <c r="AR242" s="120"/>
      <c r="AS242" s="120"/>
      <c r="AT242" s="120"/>
      <c r="AU242" s="120"/>
      <c r="AV242" s="120"/>
      <c r="AW242" s="120"/>
      <c r="AX242" s="120"/>
      <c r="AY242" s="120"/>
      <c r="AZ242" s="120"/>
      <c r="BA242" s="120"/>
      <c r="BB242" s="120"/>
      <c r="BC242" s="120"/>
      <c r="BD242" s="120"/>
      <c r="BE242" s="120"/>
      <c r="BF242" s="120"/>
      <c r="BG242" s="120"/>
    </row>
    <row r="243" spans="1:59" ht="54" x14ac:dyDescent="0.4">
      <c r="A243" s="144" t="s">
        <v>872</v>
      </c>
      <c r="B243" s="145" t="s">
        <v>873</v>
      </c>
      <c r="C243" s="146"/>
      <c r="D243" s="146"/>
      <c r="E243" s="178">
        <v>-2.5</v>
      </c>
      <c r="F243" s="178"/>
      <c r="G243" s="120"/>
      <c r="H243" s="120"/>
      <c r="I243" s="120"/>
      <c r="J243" s="120"/>
      <c r="K243" s="120"/>
      <c r="L243" s="120"/>
      <c r="M243" s="120"/>
      <c r="N243" s="120"/>
      <c r="O243" s="120"/>
      <c r="P243" s="120"/>
      <c r="Q243" s="120"/>
      <c r="R243" s="120"/>
      <c r="S243" s="120"/>
      <c r="T243" s="120"/>
      <c r="U243" s="120"/>
      <c r="V243" s="120"/>
      <c r="W243" s="120"/>
      <c r="X243" s="120"/>
      <c r="Y243" s="120"/>
      <c r="Z243" s="120"/>
      <c r="AA243" s="120"/>
      <c r="AB243" s="120"/>
      <c r="AC243" s="120"/>
      <c r="AD243" s="120"/>
      <c r="AE243" s="120"/>
      <c r="AF243" s="120"/>
      <c r="AG243" s="120"/>
      <c r="AH243" s="120"/>
      <c r="AI243" s="120"/>
      <c r="AJ243" s="120"/>
      <c r="AK243" s="120"/>
      <c r="AL243" s="120"/>
      <c r="AM243" s="120"/>
      <c r="AN243" s="120"/>
      <c r="AO243" s="120"/>
      <c r="AP243" s="120"/>
      <c r="AQ243" s="120"/>
      <c r="AR243" s="120"/>
      <c r="AS243" s="120"/>
      <c r="AT243" s="120"/>
      <c r="AU243" s="120"/>
      <c r="AV243" s="120"/>
      <c r="AW243" s="120"/>
      <c r="AX243" s="120"/>
      <c r="AY243" s="120"/>
      <c r="AZ243" s="120"/>
      <c r="BA243" s="120"/>
      <c r="BB243" s="120"/>
      <c r="BC243" s="120"/>
      <c r="BD243" s="120"/>
      <c r="BE243" s="120"/>
      <c r="BF243" s="120"/>
      <c r="BG243" s="120"/>
    </row>
    <row r="244" spans="1:59" x14ac:dyDescent="0.4">
      <c r="A244" s="148"/>
      <c r="B244" s="157"/>
      <c r="C244" s="150"/>
      <c r="D244" s="150"/>
      <c r="E244" s="150"/>
      <c r="F244" s="150"/>
      <c r="G244" s="120"/>
      <c r="H244" s="120"/>
      <c r="I244" s="120"/>
      <c r="J244" s="120"/>
      <c r="K244" s="120"/>
      <c r="L244" s="120"/>
      <c r="M244" s="120"/>
      <c r="N244" s="120"/>
      <c r="O244" s="120"/>
      <c r="P244" s="120"/>
      <c r="Q244" s="120"/>
      <c r="R244" s="120"/>
      <c r="S244" s="120"/>
      <c r="T244" s="120"/>
      <c r="U244" s="120"/>
      <c r="V244" s="120"/>
      <c r="W244" s="120"/>
      <c r="X244" s="120"/>
      <c r="Y244" s="120"/>
      <c r="Z244" s="120"/>
      <c r="AA244" s="120"/>
      <c r="AB244" s="120"/>
      <c r="AC244" s="120"/>
      <c r="AD244" s="120"/>
      <c r="AE244" s="120"/>
      <c r="AF244" s="120"/>
      <c r="AG244" s="120"/>
      <c r="AH244" s="120"/>
      <c r="AI244" s="120"/>
      <c r="AJ244" s="120"/>
      <c r="AK244" s="120"/>
      <c r="AL244" s="120"/>
      <c r="AM244" s="120"/>
      <c r="AN244" s="120"/>
      <c r="AO244" s="120"/>
      <c r="AP244" s="120"/>
      <c r="AQ244" s="120"/>
      <c r="AR244" s="120"/>
      <c r="AS244" s="120"/>
      <c r="AT244" s="120"/>
      <c r="AU244" s="120"/>
      <c r="AV244" s="120"/>
      <c r="AW244" s="120"/>
      <c r="AX244" s="120"/>
      <c r="AY244" s="120"/>
      <c r="AZ244" s="120"/>
      <c r="BA244" s="120"/>
      <c r="BB244" s="120"/>
      <c r="BC244" s="120"/>
      <c r="BD244" s="120"/>
      <c r="BE244" s="120"/>
      <c r="BF244" s="120"/>
      <c r="BG244" s="120"/>
    </row>
    <row r="245" spans="1:59" x14ac:dyDescent="0.4">
      <c r="A245" s="148"/>
      <c r="B245" s="157"/>
      <c r="C245" s="150"/>
      <c r="D245" s="150"/>
      <c r="E245" s="150"/>
      <c r="F245" s="150"/>
      <c r="G245" s="120"/>
      <c r="H245" s="120"/>
      <c r="I245" s="120"/>
      <c r="J245" s="120"/>
      <c r="K245" s="120"/>
      <c r="L245" s="120"/>
      <c r="M245" s="120"/>
      <c r="N245" s="120"/>
      <c r="O245" s="120"/>
      <c r="P245" s="120"/>
      <c r="Q245" s="120"/>
      <c r="R245" s="120"/>
      <c r="S245" s="120"/>
      <c r="T245" s="120"/>
      <c r="U245" s="120"/>
      <c r="V245" s="120"/>
      <c r="W245" s="120"/>
      <c r="X245" s="120"/>
      <c r="Y245" s="120"/>
      <c r="Z245" s="120"/>
      <c r="AA245" s="120"/>
      <c r="AB245" s="120"/>
      <c r="AC245" s="120"/>
      <c r="AD245" s="120"/>
      <c r="AE245" s="120"/>
      <c r="AF245" s="120"/>
      <c r="AG245" s="120"/>
      <c r="AH245" s="120"/>
      <c r="AI245" s="120"/>
      <c r="AJ245" s="120"/>
      <c r="AK245" s="120"/>
      <c r="AL245" s="120"/>
      <c r="AM245" s="120"/>
      <c r="AN245" s="120"/>
      <c r="AO245" s="120"/>
      <c r="AP245" s="120"/>
      <c r="AQ245" s="120"/>
      <c r="AR245" s="120"/>
      <c r="AS245" s="120"/>
      <c r="AT245" s="120"/>
      <c r="AU245" s="120"/>
      <c r="AV245" s="120"/>
      <c r="AW245" s="120"/>
      <c r="AX245" s="120"/>
      <c r="AY245" s="120"/>
      <c r="AZ245" s="120"/>
      <c r="BA245" s="120"/>
      <c r="BB245" s="120"/>
      <c r="BC245" s="120"/>
      <c r="BD245" s="120"/>
      <c r="BE245" s="120"/>
      <c r="BF245" s="120"/>
      <c r="BG245" s="120"/>
    </row>
    <row r="246" spans="1:59" x14ac:dyDescent="0.4">
      <c r="A246" s="126" t="s">
        <v>882</v>
      </c>
      <c r="B246" s="145"/>
      <c r="C246" s="129">
        <f>C247</f>
        <v>0</v>
      </c>
      <c r="D246" s="129">
        <f t="shared" ref="D246:F246" si="18">D247</f>
        <v>-0.17</v>
      </c>
      <c r="E246" s="129">
        <f t="shared" si="18"/>
        <v>0</v>
      </c>
      <c r="F246" s="129">
        <f t="shared" si="18"/>
        <v>0</v>
      </c>
      <c r="G246" s="120"/>
      <c r="H246" s="120"/>
      <c r="I246" s="120"/>
      <c r="J246" s="120"/>
      <c r="K246" s="120"/>
      <c r="L246" s="120"/>
      <c r="M246" s="120"/>
      <c r="N246" s="120"/>
      <c r="O246" s="120"/>
      <c r="P246" s="120"/>
      <c r="Q246" s="120"/>
      <c r="R246" s="120"/>
      <c r="S246" s="120"/>
      <c r="T246" s="120"/>
      <c r="U246" s="120"/>
      <c r="V246" s="120"/>
      <c r="W246" s="120"/>
      <c r="X246" s="120"/>
      <c r="Y246" s="120"/>
      <c r="Z246" s="120"/>
      <c r="AA246" s="120"/>
      <c r="AB246" s="120"/>
      <c r="AC246" s="120"/>
      <c r="AD246" s="120"/>
      <c r="AE246" s="120"/>
      <c r="AF246" s="120"/>
      <c r="AG246" s="120"/>
      <c r="AH246" s="120"/>
      <c r="AI246" s="120"/>
      <c r="AJ246" s="120"/>
      <c r="AK246" s="120"/>
      <c r="AL246" s="120"/>
      <c r="AM246" s="120"/>
      <c r="AN246" s="120"/>
      <c r="AO246" s="120"/>
      <c r="AP246" s="120"/>
      <c r="AQ246" s="120"/>
      <c r="AR246" s="120"/>
      <c r="AS246" s="120"/>
      <c r="AT246" s="120"/>
      <c r="AU246" s="120"/>
      <c r="AV246" s="120"/>
      <c r="AW246" s="120"/>
      <c r="AX246" s="120"/>
      <c r="AY246" s="120"/>
      <c r="AZ246" s="120"/>
      <c r="BA246" s="120"/>
      <c r="BB246" s="120"/>
      <c r="BC246" s="120"/>
      <c r="BD246" s="120"/>
      <c r="BE246" s="120"/>
      <c r="BF246" s="120"/>
      <c r="BG246" s="120"/>
    </row>
    <row r="247" spans="1:59" ht="36" x14ac:dyDescent="0.4">
      <c r="A247" s="144" t="s">
        <v>883</v>
      </c>
      <c r="B247" s="180" t="s">
        <v>884</v>
      </c>
      <c r="C247" s="146"/>
      <c r="D247" s="146">
        <v>-0.17</v>
      </c>
      <c r="E247" s="146"/>
      <c r="F247" s="146"/>
      <c r="G247" s="120"/>
      <c r="H247" s="120"/>
      <c r="I247" s="120"/>
      <c r="J247" s="120"/>
      <c r="K247" s="120"/>
      <c r="L247" s="120"/>
      <c r="M247" s="120"/>
      <c r="N247" s="120"/>
      <c r="O247" s="120"/>
      <c r="P247" s="120"/>
      <c r="Q247" s="120"/>
      <c r="R247" s="120"/>
      <c r="S247" s="120"/>
      <c r="T247" s="120"/>
      <c r="U247" s="120"/>
      <c r="V247" s="120"/>
      <c r="W247" s="120"/>
      <c r="X247" s="120"/>
      <c r="Y247" s="120"/>
      <c r="Z247" s="120"/>
      <c r="AA247" s="120"/>
      <c r="AB247" s="120"/>
      <c r="AC247" s="120"/>
      <c r="AD247" s="120"/>
      <c r="AE247" s="120"/>
      <c r="AF247" s="120"/>
      <c r="AG247" s="120"/>
      <c r="AH247" s="120"/>
      <c r="AI247" s="120"/>
      <c r="AJ247" s="120"/>
      <c r="AK247" s="120"/>
      <c r="AL247" s="120"/>
      <c r="AM247" s="120"/>
      <c r="AN247" s="120"/>
      <c r="AO247" s="120"/>
      <c r="AP247" s="120"/>
      <c r="AQ247" s="120"/>
      <c r="AR247" s="120"/>
      <c r="AS247" s="120"/>
      <c r="AT247" s="120"/>
      <c r="AU247" s="120"/>
      <c r="AV247" s="120"/>
      <c r="AW247" s="120"/>
      <c r="AX247" s="120"/>
      <c r="AY247" s="120"/>
      <c r="AZ247" s="120"/>
      <c r="BA247" s="120"/>
      <c r="BB247" s="120"/>
      <c r="BC247" s="120"/>
      <c r="BD247" s="120"/>
      <c r="BE247" s="120"/>
      <c r="BF247" s="120"/>
      <c r="BG247" s="120"/>
    </row>
    <row r="248" spans="1:59" x14ac:dyDescent="0.4">
      <c r="A248" s="148"/>
      <c r="B248" s="157"/>
      <c r="C248" s="150"/>
      <c r="D248" s="150"/>
      <c r="E248" s="150"/>
      <c r="F248" s="15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  <c r="T248" s="120"/>
      <c r="U248" s="120"/>
      <c r="V248" s="120"/>
      <c r="W248" s="120"/>
      <c r="X248" s="120"/>
      <c r="Y248" s="120"/>
      <c r="Z248" s="120"/>
      <c r="AA248" s="120"/>
      <c r="AB248" s="120"/>
      <c r="AC248" s="120"/>
      <c r="AD248" s="120"/>
      <c r="AE248" s="120"/>
      <c r="AF248" s="120"/>
      <c r="AG248" s="120"/>
      <c r="AH248" s="120"/>
      <c r="AI248" s="120"/>
      <c r="AJ248" s="120"/>
      <c r="AK248" s="120"/>
      <c r="AL248" s="120"/>
      <c r="AM248" s="120"/>
      <c r="AN248" s="120"/>
      <c r="AO248" s="120"/>
      <c r="AP248" s="120"/>
      <c r="AQ248" s="120"/>
      <c r="AR248" s="120"/>
      <c r="AS248" s="120"/>
      <c r="AT248" s="120"/>
      <c r="AU248" s="120"/>
      <c r="AV248" s="120"/>
      <c r="AW248" s="120"/>
      <c r="AX248" s="120"/>
      <c r="AY248" s="120"/>
      <c r="AZ248" s="120"/>
      <c r="BA248" s="120"/>
      <c r="BB248" s="120"/>
      <c r="BC248" s="120"/>
      <c r="BD248" s="120"/>
      <c r="BE248" s="120"/>
      <c r="BF248" s="120"/>
      <c r="BG248" s="120"/>
    </row>
    <row r="249" spans="1:59" x14ac:dyDescent="0.4">
      <c r="A249" s="148"/>
      <c r="B249" s="157"/>
      <c r="C249" s="150"/>
      <c r="D249" s="150"/>
      <c r="E249" s="150"/>
      <c r="F249" s="15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  <c r="T249" s="120"/>
      <c r="U249" s="120"/>
      <c r="V249" s="120"/>
      <c r="W249" s="120"/>
      <c r="X249" s="120"/>
      <c r="Y249" s="120"/>
      <c r="Z249" s="120"/>
      <c r="AA249" s="120"/>
      <c r="AB249" s="120"/>
      <c r="AC249" s="120"/>
      <c r="AD249" s="120"/>
      <c r="AE249" s="120"/>
      <c r="AF249" s="120"/>
      <c r="AG249" s="120"/>
      <c r="AH249" s="120"/>
      <c r="AI249" s="120"/>
      <c r="AJ249" s="120"/>
      <c r="AK249" s="120"/>
      <c r="AL249" s="120"/>
      <c r="AM249" s="120"/>
      <c r="AN249" s="120"/>
      <c r="AO249" s="120"/>
      <c r="AP249" s="120"/>
      <c r="AQ249" s="120"/>
      <c r="AR249" s="120"/>
      <c r="AS249" s="120"/>
      <c r="AT249" s="120"/>
      <c r="AU249" s="120"/>
      <c r="AV249" s="120"/>
      <c r="AW249" s="120"/>
      <c r="AX249" s="120"/>
      <c r="AY249" s="120"/>
      <c r="AZ249" s="120"/>
      <c r="BA249" s="120"/>
      <c r="BB249" s="120"/>
      <c r="BC249" s="120"/>
      <c r="BD249" s="120"/>
      <c r="BE249" s="120"/>
      <c r="BF249" s="120"/>
      <c r="BG249" s="120"/>
    </row>
    <row r="250" spans="1:59" x14ac:dyDescent="0.4">
      <c r="A250" s="126" t="s">
        <v>885</v>
      </c>
      <c r="B250" s="145"/>
      <c r="C250" s="129">
        <f>C251</f>
        <v>0</v>
      </c>
      <c r="D250" s="129">
        <f t="shared" ref="D250" si="19">D251</f>
        <v>-4</v>
      </c>
      <c r="E250" s="129">
        <f t="shared" ref="E250" si="20">E251</f>
        <v>0</v>
      </c>
      <c r="F250" s="129">
        <f t="shared" ref="F250" si="21">F251</f>
        <v>0</v>
      </c>
      <c r="G250" s="120"/>
      <c r="H250" s="120"/>
      <c r="I250" s="120"/>
      <c r="J250" s="120"/>
      <c r="K250" s="120"/>
      <c r="L250" s="120"/>
      <c r="M250" s="120"/>
      <c r="N250" s="120"/>
      <c r="O250" s="120"/>
      <c r="P250" s="120"/>
      <c r="Q250" s="120"/>
      <c r="R250" s="120"/>
      <c r="S250" s="120"/>
      <c r="T250" s="120"/>
      <c r="U250" s="120"/>
      <c r="V250" s="120"/>
      <c r="W250" s="120"/>
      <c r="X250" s="120"/>
      <c r="Y250" s="120"/>
      <c r="Z250" s="120"/>
      <c r="AA250" s="120"/>
      <c r="AB250" s="120"/>
      <c r="AC250" s="120"/>
      <c r="AD250" s="120"/>
      <c r="AE250" s="120"/>
      <c r="AF250" s="120"/>
      <c r="AG250" s="120"/>
      <c r="AH250" s="120"/>
      <c r="AI250" s="120"/>
      <c r="AJ250" s="120"/>
      <c r="AK250" s="120"/>
      <c r="AL250" s="120"/>
      <c r="AM250" s="120"/>
      <c r="AN250" s="120"/>
      <c r="AO250" s="120"/>
      <c r="AP250" s="120"/>
      <c r="AQ250" s="120"/>
      <c r="AR250" s="120"/>
      <c r="AS250" s="120"/>
      <c r="AT250" s="120"/>
      <c r="AU250" s="120"/>
      <c r="AV250" s="120"/>
      <c r="AW250" s="120"/>
      <c r="AX250" s="120"/>
      <c r="AY250" s="120"/>
      <c r="AZ250" s="120"/>
      <c r="BA250" s="120"/>
      <c r="BB250" s="120"/>
      <c r="BC250" s="120"/>
      <c r="BD250" s="120"/>
      <c r="BE250" s="120"/>
      <c r="BF250" s="120"/>
      <c r="BG250" s="120"/>
    </row>
    <row r="251" spans="1:59" ht="36" x14ac:dyDescent="0.4">
      <c r="A251" s="144" t="s">
        <v>600</v>
      </c>
      <c r="B251" s="180" t="s">
        <v>886</v>
      </c>
      <c r="C251" s="146"/>
      <c r="D251" s="146">
        <v>-4</v>
      </c>
      <c r="E251" s="146"/>
      <c r="F251" s="146"/>
      <c r="G251" s="120"/>
      <c r="H251" s="120"/>
      <c r="I251" s="120"/>
      <c r="J251" s="120"/>
      <c r="K251" s="120"/>
      <c r="L251" s="120"/>
      <c r="M251" s="120"/>
      <c r="N251" s="120"/>
      <c r="O251" s="120"/>
      <c r="P251" s="120"/>
      <c r="Q251" s="120"/>
      <c r="R251" s="120"/>
      <c r="S251" s="120"/>
      <c r="T251" s="120"/>
      <c r="U251" s="120"/>
      <c r="V251" s="120"/>
      <c r="W251" s="120"/>
      <c r="X251" s="120"/>
      <c r="Y251" s="120"/>
      <c r="Z251" s="120"/>
      <c r="AA251" s="120"/>
      <c r="AB251" s="120"/>
      <c r="AC251" s="120"/>
      <c r="AD251" s="120"/>
      <c r="AE251" s="120"/>
      <c r="AF251" s="120"/>
      <c r="AG251" s="120"/>
      <c r="AH251" s="120"/>
      <c r="AI251" s="120"/>
      <c r="AJ251" s="120"/>
      <c r="AK251" s="120"/>
      <c r="AL251" s="120"/>
      <c r="AM251" s="120"/>
      <c r="AN251" s="120"/>
      <c r="AO251" s="120"/>
      <c r="AP251" s="120"/>
      <c r="AQ251" s="120"/>
      <c r="AR251" s="120"/>
      <c r="AS251" s="120"/>
      <c r="AT251" s="120"/>
      <c r="AU251" s="120"/>
      <c r="AV251" s="120"/>
      <c r="AW251" s="120"/>
      <c r="AX251" s="120"/>
      <c r="AY251" s="120"/>
      <c r="AZ251" s="120"/>
      <c r="BA251" s="120"/>
      <c r="BB251" s="120"/>
      <c r="BC251" s="120"/>
      <c r="BD251" s="120"/>
      <c r="BE251" s="120"/>
      <c r="BF251" s="120"/>
      <c r="BG251" s="120"/>
    </row>
    <row r="252" spans="1:59" x14ac:dyDescent="0.4">
      <c r="A252" s="148"/>
      <c r="B252" s="157"/>
      <c r="C252" s="150"/>
      <c r="D252" s="150"/>
      <c r="E252" s="150"/>
      <c r="F252" s="150"/>
      <c r="G252" s="120"/>
      <c r="H252" s="120"/>
      <c r="I252" s="120"/>
      <c r="J252" s="120"/>
      <c r="K252" s="120"/>
      <c r="L252" s="120"/>
      <c r="M252" s="120"/>
      <c r="N252" s="120"/>
      <c r="O252" s="120"/>
      <c r="P252" s="120"/>
      <c r="Q252" s="120"/>
      <c r="R252" s="120"/>
      <c r="S252" s="120"/>
      <c r="T252" s="120"/>
      <c r="U252" s="120"/>
      <c r="V252" s="120"/>
      <c r="W252" s="120"/>
      <c r="X252" s="120"/>
      <c r="Y252" s="120"/>
      <c r="Z252" s="120"/>
      <c r="AA252" s="120"/>
      <c r="AB252" s="120"/>
      <c r="AC252" s="120"/>
      <c r="AD252" s="120"/>
      <c r="AE252" s="120"/>
      <c r="AF252" s="120"/>
      <c r="AG252" s="120"/>
      <c r="AH252" s="120"/>
      <c r="AI252" s="120"/>
      <c r="AJ252" s="120"/>
      <c r="AK252" s="120"/>
      <c r="AL252" s="120"/>
      <c r="AM252" s="120"/>
      <c r="AN252" s="120"/>
      <c r="AO252" s="120"/>
      <c r="AP252" s="120"/>
      <c r="AQ252" s="120"/>
      <c r="AR252" s="120"/>
      <c r="AS252" s="120"/>
      <c r="AT252" s="120"/>
      <c r="AU252" s="120"/>
      <c r="AV252" s="120"/>
      <c r="AW252" s="120"/>
      <c r="AX252" s="120"/>
      <c r="AY252" s="120"/>
      <c r="AZ252" s="120"/>
      <c r="BA252" s="120"/>
      <c r="BB252" s="120"/>
      <c r="BC252" s="120"/>
      <c r="BD252" s="120"/>
      <c r="BE252" s="120"/>
      <c r="BF252" s="120"/>
      <c r="BG252" s="120"/>
    </row>
    <row r="253" spans="1:59" x14ac:dyDescent="0.4">
      <c r="A253" s="148"/>
      <c r="B253" s="157"/>
      <c r="C253" s="150"/>
      <c r="D253" s="150"/>
      <c r="E253" s="150"/>
      <c r="F253" s="150"/>
      <c r="G253" s="120"/>
      <c r="H253" s="120"/>
      <c r="I253" s="120"/>
      <c r="J253" s="120"/>
      <c r="K253" s="120"/>
      <c r="L253" s="120"/>
      <c r="M253" s="120"/>
      <c r="N253" s="120"/>
      <c r="O253" s="120"/>
      <c r="P253" s="120"/>
      <c r="Q253" s="120"/>
      <c r="R253" s="120"/>
      <c r="S253" s="120"/>
      <c r="T253" s="120"/>
      <c r="U253" s="120"/>
      <c r="V253" s="120"/>
      <c r="W253" s="120"/>
      <c r="X253" s="120"/>
      <c r="Y253" s="120"/>
      <c r="Z253" s="120"/>
      <c r="AA253" s="120"/>
      <c r="AB253" s="120"/>
      <c r="AC253" s="120"/>
      <c r="AD253" s="120"/>
      <c r="AE253" s="120"/>
      <c r="AF253" s="120"/>
      <c r="AG253" s="120"/>
      <c r="AH253" s="120"/>
      <c r="AI253" s="120"/>
      <c r="AJ253" s="120"/>
      <c r="AK253" s="120"/>
      <c r="AL253" s="120"/>
      <c r="AM253" s="120"/>
      <c r="AN253" s="120"/>
      <c r="AO253" s="120"/>
      <c r="AP253" s="120"/>
      <c r="AQ253" s="120"/>
      <c r="AR253" s="120"/>
      <c r="AS253" s="120"/>
      <c r="AT253" s="120"/>
      <c r="AU253" s="120"/>
      <c r="AV253" s="120"/>
      <c r="AW253" s="120"/>
      <c r="AX253" s="120"/>
      <c r="AY253" s="120"/>
      <c r="AZ253" s="120"/>
      <c r="BA253" s="120"/>
      <c r="BB253" s="120"/>
      <c r="BC253" s="120"/>
      <c r="BD253" s="120"/>
      <c r="BE253" s="120"/>
      <c r="BF253" s="120"/>
      <c r="BG253" s="120"/>
    </row>
    <row r="254" spans="1:59" x14ac:dyDescent="0.4">
      <c r="A254" s="126" t="s">
        <v>887</v>
      </c>
      <c r="B254" s="145"/>
      <c r="C254" s="129">
        <f>C255</f>
        <v>0</v>
      </c>
      <c r="D254" s="129">
        <f t="shared" ref="D254" si="22">D255</f>
        <v>-0.44</v>
      </c>
      <c r="E254" s="129">
        <f t="shared" ref="E254" si="23">E255</f>
        <v>-0.44</v>
      </c>
      <c r="F254" s="129">
        <f t="shared" ref="F254" si="24">F255</f>
        <v>-0.44</v>
      </c>
      <c r="G254" s="120"/>
      <c r="H254" s="120"/>
      <c r="I254" s="120"/>
      <c r="J254" s="120"/>
      <c r="K254" s="120"/>
      <c r="L254" s="120"/>
      <c r="M254" s="120"/>
      <c r="N254" s="120"/>
      <c r="O254" s="120"/>
      <c r="P254" s="120"/>
      <c r="Q254" s="120"/>
      <c r="R254" s="120"/>
      <c r="S254" s="120"/>
      <c r="T254" s="120"/>
      <c r="U254" s="120"/>
      <c r="V254" s="120"/>
      <c r="W254" s="120"/>
      <c r="X254" s="120"/>
      <c r="Y254" s="120"/>
      <c r="Z254" s="120"/>
      <c r="AA254" s="120"/>
      <c r="AB254" s="120"/>
      <c r="AC254" s="120"/>
      <c r="AD254" s="120"/>
      <c r="AE254" s="120"/>
      <c r="AF254" s="120"/>
      <c r="AG254" s="120"/>
      <c r="AH254" s="120"/>
      <c r="AI254" s="120"/>
      <c r="AJ254" s="120"/>
      <c r="AK254" s="120"/>
      <c r="AL254" s="120"/>
      <c r="AM254" s="120"/>
      <c r="AN254" s="120"/>
      <c r="AO254" s="120"/>
      <c r="AP254" s="120"/>
      <c r="AQ254" s="120"/>
      <c r="AR254" s="120"/>
      <c r="AS254" s="120"/>
      <c r="AT254" s="120"/>
      <c r="AU254" s="120"/>
      <c r="AV254" s="120"/>
      <c r="AW254" s="120"/>
      <c r="AX254" s="120"/>
      <c r="AY254" s="120"/>
      <c r="AZ254" s="120"/>
      <c r="BA254" s="120"/>
      <c r="BB254" s="120"/>
      <c r="BC254" s="120"/>
      <c r="BD254" s="120"/>
      <c r="BE254" s="120"/>
      <c r="BF254" s="120"/>
      <c r="BG254" s="120"/>
    </row>
    <row r="255" spans="1:59" ht="36" x14ac:dyDescent="0.4">
      <c r="A255" s="144" t="s">
        <v>888</v>
      </c>
      <c r="B255" s="180" t="s">
        <v>889</v>
      </c>
      <c r="C255" s="146"/>
      <c r="D255" s="146">
        <v>-0.44</v>
      </c>
      <c r="E255" s="146">
        <v>-0.44</v>
      </c>
      <c r="F255" s="146">
        <v>-0.44</v>
      </c>
      <c r="G255" s="120"/>
      <c r="H255" s="120"/>
      <c r="I255" s="120"/>
      <c r="J255" s="120"/>
      <c r="K255" s="120"/>
      <c r="L255" s="120"/>
      <c r="M255" s="120"/>
      <c r="N255" s="120"/>
      <c r="O255" s="120"/>
      <c r="P255" s="120"/>
      <c r="Q255" s="120"/>
      <c r="R255" s="120"/>
      <c r="S255" s="120"/>
      <c r="T255" s="120"/>
      <c r="U255" s="120"/>
      <c r="V255" s="120"/>
      <c r="W255" s="120"/>
      <c r="X255" s="120"/>
      <c r="Y255" s="120"/>
      <c r="Z255" s="120"/>
      <c r="AA255" s="120"/>
      <c r="AB255" s="120"/>
      <c r="AC255" s="120"/>
      <c r="AD255" s="120"/>
      <c r="AE255" s="120"/>
      <c r="AF255" s="120"/>
      <c r="AG255" s="120"/>
      <c r="AH255" s="120"/>
      <c r="AI255" s="120"/>
      <c r="AJ255" s="120"/>
      <c r="AK255" s="120"/>
      <c r="AL255" s="120"/>
      <c r="AM255" s="120"/>
      <c r="AN255" s="120"/>
      <c r="AO255" s="120"/>
      <c r="AP255" s="120"/>
      <c r="AQ255" s="120"/>
      <c r="AR255" s="120"/>
      <c r="AS255" s="120"/>
      <c r="AT255" s="120"/>
      <c r="AU255" s="120"/>
      <c r="AV255" s="120"/>
      <c r="AW255" s="120"/>
      <c r="AX255" s="120"/>
      <c r="AY255" s="120"/>
      <c r="AZ255" s="120"/>
      <c r="BA255" s="120"/>
      <c r="BB255" s="120"/>
      <c r="BC255" s="120"/>
      <c r="BD255" s="120"/>
      <c r="BE255" s="120"/>
      <c r="BF255" s="120"/>
      <c r="BG255" s="120"/>
    </row>
    <row r="256" spans="1:59" x14ac:dyDescent="0.4">
      <c r="A256" s="148"/>
      <c r="B256" s="157"/>
      <c r="C256" s="150"/>
      <c r="D256" s="150"/>
      <c r="E256" s="150"/>
      <c r="F256" s="150"/>
      <c r="G256" s="120"/>
      <c r="H256" s="120"/>
      <c r="I256" s="120"/>
      <c r="J256" s="120"/>
      <c r="K256" s="120"/>
      <c r="L256" s="120"/>
      <c r="M256" s="120"/>
      <c r="N256" s="120"/>
      <c r="O256" s="120"/>
      <c r="P256" s="120"/>
      <c r="Q256" s="120"/>
      <c r="R256" s="120"/>
      <c r="S256" s="120"/>
      <c r="T256" s="120"/>
      <c r="U256" s="120"/>
      <c r="V256" s="120"/>
      <c r="W256" s="120"/>
      <c r="X256" s="120"/>
      <c r="Y256" s="120"/>
      <c r="Z256" s="120"/>
      <c r="AA256" s="120"/>
      <c r="AB256" s="120"/>
      <c r="AC256" s="120"/>
      <c r="AD256" s="120"/>
      <c r="AE256" s="120"/>
      <c r="AF256" s="120"/>
      <c r="AG256" s="120"/>
      <c r="AH256" s="120"/>
      <c r="AI256" s="120"/>
      <c r="AJ256" s="120"/>
      <c r="AK256" s="120"/>
      <c r="AL256" s="120"/>
      <c r="AM256" s="120"/>
      <c r="AN256" s="120"/>
      <c r="AO256" s="120"/>
      <c r="AP256" s="120"/>
      <c r="AQ256" s="120"/>
      <c r="AR256" s="120"/>
      <c r="AS256" s="120"/>
      <c r="AT256" s="120"/>
      <c r="AU256" s="120"/>
      <c r="AV256" s="120"/>
      <c r="AW256" s="120"/>
      <c r="AX256" s="120"/>
      <c r="AY256" s="120"/>
      <c r="AZ256" s="120"/>
      <c r="BA256" s="120"/>
      <c r="BB256" s="120"/>
      <c r="BC256" s="120"/>
      <c r="BD256" s="120"/>
      <c r="BE256" s="120"/>
      <c r="BF256" s="120"/>
      <c r="BG256" s="120"/>
    </row>
    <row r="257" spans="1:59" x14ac:dyDescent="0.4">
      <c r="A257" s="148"/>
      <c r="B257" s="157"/>
      <c r="C257" s="150"/>
      <c r="D257" s="150"/>
      <c r="E257" s="150"/>
      <c r="F257" s="150"/>
      <c r="G257" s="120"/>
      <c r="H257" s="120"/>
      <c r="I257" s="120"/>
      <c r="J257" s="120"/>
      <c r="K257" s="120"/>
      <c r="L257" s="120"/>
      <c r="M257" s="120"/>
      <c r="N257" s="120"/>
      <c r="O257" s="120"/>
      <c r="P257" s="120"/>
      <c r="Q257" s="120"/>
      <c r="R257" s="120"/>
      <c r="S257" s="120"/>
      <c r="T257" s="120"/>
      <c r="U257" s="120"/>
      <c r="V257" s="120"/>
      <c r="W257" s="120"/>
      <c r="X257" s="120"/>
      <c r="Y257" s="120"/>
      <c r="Z257" s="120"/>
      <c r="AA257" s="120"/>
      <c r="AB257" s="120"/>
      <c r="AC257" s="120"/>
      <c r="AD257" s="120"/>
      <c r="AE257" s="120"/>
      <c r="AF257" s="120"/>
      <c r="AG257" s="120"/>
      <c r="AH257" s="120"/>
      <c r="AI257" s="120"/>
      <c r="AJ257" s="120"/>
      <c r="AK257" s="120"/>
      <c r="AL257" s="120"/>
      <c r="AM257" s="120"/>
      <c r="AN257" s="120"/>
      <c r="AO257" s="120"/>
      <c r="AP257" s="120"/>
      <c r="AQ257" s="120"/>
      <c r="AR257" s="120"/>
      <c r="AS257" s="120"/>
      <c r="AT257" s="120"/>
      <c r="AU257" s="120"/>
      <c r="AV257" s="120"/>
      <c r="AW257" s="120"/>
      <c r="AX257" s="120"/>
      <c r="AY257" s="120"/>
      <c r="AZ257" s="120"/>
      <c r="BA257" s="120"/>
      <c r="BB257" s="120"/>
      <c r="BC257" s="120"/>
      <c r="BD257" s="120"/>
      <c r="BE257" s="120"/>
      <c r="BF257" s="120"/>
      <c r="BG257" s="120"/>
    </row>
    <row r="258" spans="1:59" x14ac:dyDescent="0.4">
      <c r="A258" s="148"/>
      <c r="B258" s="157"/>
      <c r="C258" s="150"/>
      <c r="D258" s="150"/>
      <c r="E258" s="150"/>
      <c r="F258" s="150"/>
      <c r="G258" s="120"/>
      <c r="H258" s="120"/>
      <c r="I258" s="120"/>
      <c r="J258" s="120"/>
      <c r="K258" s="120"/>
      <c r="L258" s="120"/>
      <c r="M258" s="120"/>
      <c r="N258" s="120"/>
      <c r="O258" s="120"/>
      <c r="P258" s="120"/>
      <c r="Q258" s="120"/>
      <c r="R258" s="120"/>
      <c r="S258" s="120"/>
      <c r="T258" s="120"/>
      <c r="U258" s="120"/>
      <c r="V258" s="120"/>
      <c r="W258" s="120"/>
      <c r="X258" s="120"/>
      <c r="Y258" s="120"/>
      <c r="Z258" s="120"/>
      <c r="AA258" s="120"/>
      <c r="AB258" s="120"/>
      <c r="AC258" s="120"/>
      <c r="AD258" s="120"/>
      <c r="AE258" s="120"/>
      <c r="AF258" s="120"/>
      <c r="AG258" s="120"/>
      <c r="AH258" s="120"/>
      <c r="AI258" s="120"/>
      <c r="AJ258" s="120"/>
      <c r="AK258" s="120"/>
      <c r="AL258" s="120"/>
      <c r="AM258" s="120"/>
      <c r="AN258" s="120"/>
      <c r="AO258" s="120"/>
      <c r="AP258" s="120"/>
      <c r="AQ258" s="120"/>
      <c r="AR258" s="120"/>
      <c r="AS258" s="120"/>
      <c r="AT258" s="120"/>
      <c r="AU258" s="120"/>
      <c r="AV258" s="120"/>
      <c r="AW258" s="120"/>
      <c r="AX258" s="120"/>
      <c r="AY258" s="120"/>
      <c r="AZ258" s="120"/>
      <c r="BA258" s="120"/>
      <c r="BB258" s="120"/>
      <c r="BC258" s="120"/>
      <c r="BD258" s="120"/>
      <c r="BE258" s="120"/>
      <c r="BF258" s="120"/>
      <c r="BG258" s="120"/>
    </row>
    <row r="259" spans="1:59" x14ac:dyDescent="0.4">
      <c r="A259" s="148"/>
      <c r="B259" s="157"/>
      <c r="C259" s="150"/>
      <c r="D259" s="150"/>
      <c r="E259" s="150"/>
      <c r="F259" s="150"/>
      <c r="G259" s="120"/>
      <c r="H259" s="120"/>
      <c r="I259" s="120"/>
      <c r="J259" s="120"/>
      <c r="K259" s="120"/>
      <c r="L259" s="120"/>
      <c r="M259" s="120"/>
      <c r="N259" s="120"/>
      <c r="O259" s="120"/>
      <c r="P259" s="120"/>
      <c r="Q259" s="120"/>
      <c r="R259" s="120"/>
      <c r="S259" s="120"/>
      <c r="T259" s="120"/>
      <c r="U259" s="120"/>
      <c r="V259" s="120"/>
      <c r="W259" s="120"/>
      <c r="X259" s="120"/>
      <c r="Y259" s="120"/>
      <c r="Z259" s="120"/>
      <c r="AA259" s="120"/>
      <c r="AB259" s="120"/>
      <c r="AC259" s="120"/>
      <c r="AD259" s="120"/>
      <c r="AE259" s="120"/>
      <c r="AF259" s="120"/>
      <c r="AG259" s="120"/>
      <c r="AH259" s="120"/>
      <c r="AI259" s="120"/>
      <c r="AJ259" s="120"/>
      <c r="AK259" s="120"/>
      <c r="AL259" s="120"/>
      <c r="AM259" s="120"/>
      <c r="AN259" s="120"/>
      <c r="AO259" s="120"/>
      <c r="AP259" s="120"/>
      <c r="AQ259" s="120"/>
      <c r="AR259" s="120"/>
      <c r="AS259" s="120"/>
      <c r="AT259" s="120"/>
      <c r="AU259" s="120"/>
      <c r="AV259" s="120"/>
      <c r="AW259" s="120"/>
      <c r="AX259" s="120"/>
      <c r="AY259" s="120"/>
      <c r="AZ259" s="120"/>
      <c r="BA259" s="120"/>
      <c r="BB259" s="120"/>
      <c r="BC259" s="120"/>
      <c r="BD259" s="120"/>
      <c r="BE259" s="120"/>
      <c r="BF259" s="120"/>
      <c r="BG259" s="120"/>
    </row>
    <row r="260" spans="1:59" x14ac:dyDescent="0.4">
      <c r="A260" s="148"/>
      <c r="B260" s="157"/>
      <c r="C260" s="150"/>
      <c r="D260" s="150"/>
      <c r="E260" s="150"/>
      <c r="F260" s="150"/>
      <c r="G260" s="120"/>
      <c r="H260" s="120"/>
      <c r="I260" s="120"/>
      <c r="J260" s="120"/>
      <c r="K260" s="120"/>
      <c r="L260" s="120"/>
      <c r="M260" s="120"/>
      <c r="N260" s="120"/>
      <c r="O260" s="120"/>
      <c r="P260" s="120"/>
      <c r="Q260" s="120"/>
      <c r="R260" s="120"/>
      <c r="S260" s="120"/>
      <c r="T260" s="120"/>
      <c r="U260" s="120"/>
      <c r="V260" s="120"/>
      <c r="W260" s="120"/>
      <c r="X260" s="120"/>
      <c r="Y260" s="120"/>
      <c r="Z260" s="120"/>
      <c r="AA260" s="120"/>
      <c r="AB260" s="120"/>
      <c r="AC260" s="120"/>
      <c r="AD260" s="120"/>
      <c r="AE260" s="120"/>
      <c r="AF260" s="120"/>
      <c r="AG260" s="120"/>
      <c r="AH260" s="120"/>
      <c r="AI260" s="120"/>
      <c r="AJ260" s="120"/>
      <c r="AK260" s="120"/>
      <c r="AL260" s="120"/>
      <c r="AM260" s="120"/>
      <c r="AN260" s="120"/>
      <c r="AO260" s="120"/>
      <c r="AP260" s="120"/>
      <c r="AQ260" s="120"/>
      <c r="AR260" s="120"/>
      <c r="AS260" s="120"/>
      <c r="AT260" s="120"/>
      <c r="AU260" s="120"/>
      <c r="AV260" s="120"/>
      <c r="AW260" s="120"/>
      <c r="AX260" s="120"/>
      <c r="AY260" s="120"/>
      <c r="AZ260" s="120"/>
      <c r="BA260" s="120"/>
      <c r="BB260" s="120"/>
      <c r="BC260" s="120"/>
      <c r="BD260" s="120"/>
      <c r="BE260" s="120"/>
      <c r="BF260" s="120"/>
      <c r="BG260" s="120"/>
    </row>
    <row r="261" spans="1:59" x14ac:dyDescent="0.4">
      <c r="A261" s="148"/>
      <c r="B261" s="158"/>
      <c r="C261" s="150"/>
      <c r="D261" s="150"/>
      <c r="E261" s="150"/>
      <c r="F261" s="150"/>
      <c r="G261" s="120"/>
      <c r="H261" s="120"/>
      <c r="I261" s="120"/>
      <c r="J261" s="120"/>
      <c r="K261" s="120"/>
      <c r="L261" s="120"/>
      <c r="M261" s="120"/>
      <c r="N261" s="120"/>
      <c r="O261" s="120"/>
      <c r="P261" s="120"/>
      <c r="Q261" s="120"/>
      <c r="R261" s="120"/>
      <c r="S261" s="120"/>
      <c r="T261" s="120"/>
      <c r="U261" s="120"/>
      <c r="V261" s="120"/>
      <c r="W261" s="120"/>
      <c r="X261" s="120"/>
      <c r="Y261" s="120"/>
      <c r="Z261" s="120"/>
      <c r="AA261" s="120"/>
      <c r="AB261" s="120"/>
      <c r="AC261" s="120"/>
      <c r="AD261" s="120"/>
      <c r="AE261" s="120"/>
      <c r="AF261" s="120"/>
      <c r="AG261" s="120"/>
      <c r="AH261" s="120"/>
      <c r="AI261" s="120"/>
      <c r="AJ261" s="120"/>
      <c r="AK261" s="120"/>
      <c r="AL261" s="120"/>
      <c r="AM261" s="120"/>
      <c r="AN261" s="120"/>
      <c r="AO261" s="120"/>
      <c r="AP261" s="120"/>
      <c r="AQ261" s="120"/>
      <c r="AR261" s="120"/>
      <c r="AS261" s="120"/>
      <c r="AT261" s="120"/>
      <c r="AU261" s="120"/>
      <c r="AV261" s="120"/>
      <c r="AW261" s="120"/>
      <c r="AX261" s="120"/>
      <c r="AY261" s="120"/>
      <c r="AZ261" s="120"/>
      <c r="BA261" s="120"/>
      <c r="BB261" s="120"/>
      <c r="BC261" s="120"/>
      <c r="BD261" s="120"/>
      <c r="BE261" s="120"/>
      <c r="BF261" s="120"/>
      <c r="BG261" s="120"/>
    </row>
    <row r="263" spans="1:59" ht="25" x14ac:dyDescent="0.5">
      <c r="A263" s="155" t="s">
        <v>558</v>
      </c>
      <c r="B263" s="138"/>
      <c r="C263" s="128">
        <f>C267+C291+C296+C305+C312+C321+C326+C339+C344+C351+C356</f>
        <v>1.6768808563938364E-12</v>
      </c>
      <c r="D263" s="128">
        <f>D267+D291+D296+D305+D312+D321+D326+D339+D344+D351+D356</f>
        <v>0</v>
      </c>
      <c r="E263" s="128">
        <f>E267+E291+E296+E305+E312+E321+E326+E339+E344+E351+E356</f>
        <v>0</v>
      </c>
      <c r="F263" s="128">
        <f>F267+F291+F296+F305+F312+F321+F326+F339+F344+F351+F356</f>
        <v>0</v>
      </c>
      <c r="G263" s="120"/>
      <c r="H263" s="120"/>
      <c r="I263" s="120"/>
      <c r="J263" s="120"/>
      <c r="K263" s="120"/>
      <c r="L263" s="120"/>
      <c r="M263" s="120"/>
      <c r="N263" s="120"/>
      <c r="O263" s="120"/>
      <c r="P263" s="120"/>
      <c r="Q263" s="120"/>
      <c r="R263" s="120"/>
      <c r="S263" s="120"/>
      <c r="T263" s="120"/>
      <c r="U263" s="120"/>
      <c r="V263" s="120"/>
      <c r="W263" s="120"/>
      <c r="X263" s="120"/>
      <c r="Y263" s="120"/>
      <c r="Z263" s="120"/>
      <c r="AA263" s="120"/>
      <c r="AB263" s="120"/>
      <c r="AC263" s="120"/>
      <c r="AD263" s="120"/>
      <c r="AE263" s="120"/>
      <c r="AF263" s="120"/>
      <c r="AG263" s="120"/>
      <c r="AH263" s="120"/>
      <c r="AI263" s="120"/>
      <c r="AJ263" s="120"/>
      <c r="AK263" s="120"/>
      <c r="AL263" s="120"/>
      <c r="AM263" s="120"/>
      <c r="AN263" s="120"/>
      <c r="AO263" s="120"/>
      <c r="AP263" s="120"/>
      <c r="AQ263" s="120"/>
      <c r="AR263" s="120"/>
      <c r="AS263" s="120"/>
      <c r="AT263" s="120"/>
      <c r="AU263" s="120"/>
      <c r="AV263" s="120"/>
      <c r="AW263" s="120"/>
      <c r="AX263" s="120"/>
      <c r="AY263" s="120"/>
      <c r="AZ263" s="120"/>
      <c r="BA263" s="120"/>
      <c r="BB263" s="120"/>
      <c r="BC263" s="120"/>
      <c r="BD263" s="120"/>
      <c r="BE263" s="120"/>
      <c r="BF263" s="120"/>
      <c r="BG263" s="120"/>
    </row>
    <row r="264" spans="1:59" x14ac:dyDescent="0.4">
      <c r="A264" s="159"/>
      <c r="B264" s="138"/>
      <c r="C264" s="139"/>
      <c r="D264" s="139"/>
      <c r="E264" s="146"/>
      <c r="F264" s="139"/>
      <c r="G264" s="120"/>
      <c r="H264" s="120"/>
      <c r="I264" s="120"/>
      <c r="J264" s="120"/>
      <c r="K264" s="120"/>
      <c r="L264" s="120"/>
      <c r="M264" s="120"/>
      <c r="N264" s="120"/>
      <c r="O264" s="120"/>
      <c r="P264" s="120"/>
      <c r="Q264" s="120"/>
      <c r="R264" s="120"/>
      <c r="S264" s="120"/>
      <c r="T264" s="120"/>
      <c r="U264" s="120"/>
      <c r="V264" s="120"/>
      <c r="W264" s="120"/>
      <c r="X264" s="120"/>
      <c r="Y264" s="120"/>
      <c r="Z264" s="120"/>
      <c r="AA264" s="120"/>
      <c r="AB264" s="120"/>
      <c r="AC264" s="120"/>
      <c r="AD264" s="120"/>
      <c r="AE264" s="120"/>
      <c r="AF264" s="120"/>
      <c r="AG264" s="120"/>
      <c r="AH264" s="120"/>
      <c r="AI264" s="120"/>
      <c r="AJ264" s="120"/>
      <c r="AK264" s="120"/>
      <c r="AL264" s="120"/>
      <c r="AM264" s="120"/>
      <c r="AN264" s="120"/>
      <c r="AO264" s="120"/>
      <c r="AP264" s="120"/>
      <c r="AQ264" s="120"/>
      <c r="AR264" s="120"/>
      <c r="AS264" s="120"/>
      <c r="AT264" s="120"/>
      <c r="AU264" s="120"/>
      <c r="AV264" s="120"/>
      <c r="AW264" s="120"/>
      <c r="AX264" s="120"/>
      <c r="AY264" s="120"/>
      <c r="AZ264" s="120"/>
      <c r="BA264" s="120"/>
      <c r="BB264" s="120"/>
      <c r="BC264" s="120"/>
      <c r="BD264" s="120"/>
      <c r="BE264" s="120"/>
      <c r="BF264" s="120"/>
      <c r="BG264" s="120"/>
    </row>
    <row r="267" spans="1:59" x14ac:dyDescent="0.4">
      <c r="A267" s="126" t="s">
        <v>559</v>
      </c>
      <c r="B267" s="143"/>
      <c r="C267" s="129">
        <f>C268+C269+C270+C271+C272+C273+C274+C275+C276+C277+C278+C279+C280+C281+C282+C283+C284+C285+C287+C286</f>
        <v>-6918.7</v>
      </c>
      <c r="D267" s="129">
        <f t="shared" ref="D267:F267" si="25">D268+D269+D270+D271+D272+D273+D274+D275+D276+D277+D278+D279+D280+D281+D282+D283+D284+D285+D287+D286</f>
        <v>-6918695.04</v>
      </c>
      <c r="E267" s="129">
        <f t="shared" si="25"/>
        <v>0</v>
      </c>
      <c r="F267" s="129">
        <f t="shared" si="25"/>
        <v>0</v>
      </c>
      <c r="G267" s="120"/>
      <c r="H267" s="120"/>
      <c r="I267" s="120"/>
      <c r="J267" s="120"/>
      <c r="K267" s="120"/>
      <c r="L267" s="120"/>
      <c r="M267" s="120"/>
      <c r="N267" s="120"/>
      <c r="O267" s="120"/>
      <c r="P267" s="120"/>
      <c r="Q267" s="120"/>
      <c r="R267" s="120"/>
      <c r="S267" s="120"/>
      <c r="T267" s="120"/>
      <c r="U267" s="120"/>
      <c r="V267" s="120"/>
      <c r="W267" s="120"/>
      <c r="X267" s="120"/>
      <c r="Y267" s="120"/>
      <c r="Z267" s="120"/>
      <c r="AA267" s="120"/>
      <c r="AB267" s="120"/>
      <c r="AC267" s="120"/>
      <c r="AD267" s="120"/>
      <c r="AE267" s="120"/>
      <c r="AF267" s="120"/>
      <c r="AG267" s="120"/>
      <c r="AH267" s="120"/>
      <c r="AI267" s="120"/>
      <c r="AJ267" s="120"/>
      <c r="AK267" s="120"/>
      <c r="AL267" s="120"/>
      <c r="AM267" s="120"/>
      <c r="AN267" s="120"/>
      <c r="AO267" s="120"/>
      <c r="AP267" s="120"/>
      <c r="AQ267" s="120"/>
      <c r="AR267" s="120"/>
      <c r="AS267" s="120"/>
      <c r="AT267" s="120"/>
      <c r="AU267" s="120"/>
      <c r="AV267" s="120"/>
      <c r="AW267" s="120"/>
      <c r="AX267" s="120"/>
      <c r="AY267" s="120"/>
      <c r="AZ267" s="120"/>
      <c r="BA267" s="120"/>
      <c r="BB267" s="120"/>
      <c r="BC267" s="120"/>
      <c r="BD267" s="120"/>
      <c r="BE267" s="120"/>
      <c r="BF267" s="120"/>
      <c r="BG267" s="120"/>
    </row>
    <row r="268" spans="1:59" x14ac:dyDescent="0.4">
      <c r="A268" s="144" t="s">
        <v>628</v>
      </c>
      <c r="B268" s="145" t="s">
        <v>629</v>
      </c>
      <c r="C268" s="146">
        <v>-1422.6</v>
      </c>
      <c r="D268" s="146">
        <v>-1422601.15</v>
      </c>
      <c r="E268" s="146"/>
      <c r="F268" s="146"/>
      <c r="G268" s="120"/>
      <c r="H268" s="120"/>
      <c r="I268" s="120"/>
      <c r="J268" s="120"/>
      <c r="K268" s="120"/>
      <c r="L268" s="120"/>
      <c r="M268" s="120"/>
      <c r="N268" s="120"/>
      <c r="O268" s="120"/>
      <c r="P268" s="120"/>
      <c r="Q268" s="120"/>
      <c r="R268" s="120"/>
      <c r="S268" s="120"/>
      <c r="T268" s="120"/>
      <c r="U268" s="120"/>
      <c r="V268" s="120"/>
      <c r="W268" s="120"/>
      <c r="X268" s="120"/>
      <c r="Y268" s="120"/>
      <c r="Z268" s="120"/>
      <c r="AA268" s="120"/>
      <c r="AB268" s="120"/>
      <c r="AC268" s="120"/>
      <c r="AD268" s="120"/>
      <c r="AE268" s="120"/>
      <c r="AF268" s="120"/>
      <c r="AG268" s="120"/>
      <c r="AH268" s="120"/>
      <c r="AI268" s="120"/>
      <c r="AJ268" s="120"/>
      <c r="AK268" s="120"/>
      <c r="AL268" s="120"/>
      <c r="AM268" s="120"/>
      <c r="AN268" s="120"/>
      <c r="AO268" s="120"/>
      <c r="AP268" s="120"/>
      <c r="AQ268" s="120"/>
      <c r="AR268" s="120"/>
      <c r="AS268" s="120"/>
      <c r="AT268" s="120"/>
      <c r="AU268" s="120"/>
      <c r="AV268" s="120"/>
      <c r="AW268" s="120"/>
      <c r="AX268" s="120"/>
      <c r="AY268" s="120"/>
      <c r="AZ268" s="120"/>
      <c r="BA268" s="120"/>
      <c r="BB268" s="120"/>
      <c r="BC268" s="120"/>
      <c r="BD268" s="120"/>
      <c r="BE268" s="120"/>
      <c r="BF268" s="120"/>
      <c r="BG268" s="120"/>
    </row>
    <row r="269" spans="1:59" x14ac:dyDescent="0.4">
      <c r="A269" s="144" t="s">
        <v>637</v>
      </c>
      <c r="B269" s="145" t="s">
        <v>638</v>
      </c>
      <c r="C269" s="146">
        <v>-132.99</v>
      </c>
      <c r="D269" s="146">
        <v>-132990</v>
      </c>
      <c r="E269" s="146"/>
      <c r="F269" s="146"/>
      <c r="G269" s="120"/>
      <c r="H269" s="120"/>
      <c r="I269" s="120"/>
      <c r="J269" s="120"/>
      <c r="K269" s="120"/>
      <c r="L269" s="120"/>
      <c r="M269" s="120"/>
      <c r="N269" s="120"/>
      <c r="O269" s="120"/>
      <c r="P269" s="120"/>
      <c r="Q269" s="120"/>
      <c r="R269" s="120"/>
      <c r="S269" s="120"/>
      <c r="T269" s="120"/>
      <c r="U269" s="120"/>
      <c r="V269" s="120"/>
      <c r="W269" s="120"/>
      <c r="X269" s="120"/>
      <c r="Y269" s="120"/>
      <c r="Z269" s="120"/>
      <c r="AA269" s="120"/>
      <c r="AB269" s="120"/>
      <c r="AC269" s="120"/>
      <c r="AD269" s="120"/>
      <c r="AE269" s="120"/>
      <c r="AF269" s="120"/>
      <c r="AG269" s="120"/>
      <c r="AH269" s="120"/>
      <c r="AI269" s="120"/>
      <c r="AJ269" s="120"/>
      <c r="AK269" s="120"/>
      <c r="AL269" s="120"/>
      <c r="AM269" s="120"/>
      <c r="AN269" s="120"/>
      <c r="AO269" s="120"/>
      <c r="AP269" s="120"/>
      <c r="AQ269" s="120"/>
      <c r="AR269" s="120"/>
      <c r="AS269" s="120"/>
      <c r="AT269" s="120"/>
      <c r="AU269" s="120"/>
      <c r="AV269" s="120"/>
      <c r="AW269" s="120"/>
      <c r="AX269" s="120"/>
      <c r="AY269" s="120"/>
      <c r="AZ269" s="120"/>
      <c r="BA269" s="120"/>
      <c r="BB269" s="120"/>
      <c r="BC269" s="120"/>
      <c r="BD269" s="120"/>
      <c r="BE269" s="120"/>
      <c r="BF269" s="120"/>
      <c r="BG269" s="120"/>
    </row>
    <row r="270" spans="1:59" x14ac:dyDescent="0.4">
      <c r="A270" s="144" t="s">
        <v>639</v>
      </c>
      <c r="B270" s="145" t="s">
        <v>640</v>
      </c>
      <c r="C270" s="146">
        <v>-28.85</v>
      </c>
      <c r="D270" s="146">
        <v>-28850</v>
      </c>
      <c r="E270" s="146"/>
      <c r="F270" s="146"/>
      <c r="G270" s="120"/>
      <c r="H270" s="120"/>
      <c r="I270" s="120"/>
      <c r="J270" s="120"/>
      <c r="K270" s="120"/>
      <c r="L270" s="120"/>
      <c r="M270" s="120"/>
      <c r="N270" s="120"/>
      <c r="O270" s="120"/>
      <c r="P270" s="120"/>
      <c r="Q270" s="120"/>
      <c r="R270" s="120"/>
      <c r="S270" s="120"/>
      <c r="T270" s="120"/>
      <c r="U270" s="120"/>
      <c r="V270" s="120"/>
      <c r="W270" s="120"/>
      <c r="X270" s="120"/>
      <c r="Y270" s="120"/>
      <c r="Z270" s="120"/>
      <c r="AA270" s="120"/>
      <c r="AB270" s="120"/>
      <c r="AC270" s="120"/>
      <c r="AD270" s="120"/>
      <c r="AE270" s="120"/>
      <c r="AF270" s="120"/>
      <c r="AG270" s="120"/>
      <c r="AH270" s="120"/>
      <c r="AI270" s="120"/>
      <c r="AJ270" s="120"/>
      <c r="AK270" s="120"/>
      <c r="AL270" s="120"/>
      <c r="AM270" s="120"/>
      <c r="AN270" s="120"/>
      <c r="AO270" s="120"/>
      <c r="AP270" s="120"/>
      <c r="AQ270" s="120"/>
      <c r="AR270" s="120"/>
      <c r="AS270" s="120"/>
      <c r="AT270" s="120"/>
      <c r="AU270" s="120"/>
      <c r="AV270" s="120"/>
      <c r="AW270" s="120"/>
      <c r="AX270" s="120"/>
      <c r="AY270" s="120"/>
      <c r="AZ270" s="120"/>
      <c r="BA270" s="120"/>
      <c r="BB270" s="120"/>
      <c r="BC270" s="120"/>
      <c r="BD270" s="120"/>
      <c r="BE270" s="120"/>
      <c r="BF270" s="120"/>
      <c r="BG270" s="120"/>
    </row>
    <row r="271" spans="1:59" ht="36" x14ac:dyDescent="0.4">
      <c r="A271" s="144" t="s">
        <v>646</v>
      </c>
      <c r="B271" s="145" t="s">
        <v>647</v>
      </c>
      <c r="C271" s="146">
        <v>265.91000000000003</v>
      </c>
      <c r="D271" s="146">
        <v>265915</v>
      </c>
      <c r="E271" s="146"/>
      <c r="F271" s="146"/>
      <c r="G271" s="120"/>
      <c r="H271" s="120"/>
      <c r="I271" s="120"/>
      <c r="J271" s="120"/>
      <c r="K271" s="120"/>
      <c r="L271" s="120"/>
      <c r="M271" s="120"/>
      <c r="N271" s="120"/>
      <c r="O271" s="120"/>
      <c r="P271" s="120"/>
      <c r="Q271" s="120"/>
      <c r="R271" s="120"/>
      <c r="S271" s="120"/>
      <c r="T271" s="120"/>
      <c r="U271" s="120"/>
      <c r="V271" s="120"/>
      <c r="W271" s="120"/>
      <c r="X271" s="120"/>
      <c r="Y271" s="120"/>
      <c r="Z271" s="120"/>
      <c r="AA271" s="120"/>
      <c r="AB271" s="120"/>
      <c r="AC271" s="120"/>
      <c r="AD271" s="120"/>
      <c r="AE271" s="120"/>
      <c r="AF271" s="120"/>
      <c r="AG271" s="120"/>
      <c r="AH271" s="120"/>
      <c r="AI271" s="120"/>
      <c r="AJ271" s="120"/>
      <c r="AK271" s="120"/>
      <c r="AL271" s="120"/>
      <c r="AM271" s="120"/>
      <c r="AN271" s="120"/>
      <c r="AO271" s="120"/>
      <c r="AP271" s="120"/>
      <c r="AQ271" s="120"/>
      <c r="AR271" s="120"/>
      <c r="AS271" s="120"/>
      <c r="AT271" s="120"/>
      <c r="AU271" s="120"/>
      <c r="AV271" s="120"/>
      <c r="AW271" s="120"/>
      <c r="AX271" s="120"/>
      <c r="AY271" s="120"/>
      <c r="AZ271" s="120"/>
      <c r="BA271" s="120"/>
      <c r="BB271" s="120"/>
      <c r="BC271" s="120"/>
      <c r="BD271" s="120"/>
      <c r="BE271" s="120"/>
      <c r="BF271" s="120"/>
      <c r="BG271" s="120"/>
    </row>
    <row r="272" spans="1:59" ht="36" x14ac:dyDescent="0.4">
      <c r="A272" s="144" t="s">
        <v>648</v>
      </c>
      <c r="B272" s="145" t="s">
        <v>650</v>
      </c>
      <c r="C272" s="146">
        <v>-5</v>
      </c>
      <c r="D272" s="146">
        <v>-5000</v>
      </c>
      <c r="E272" s="146">
        <v>-5000</v>
      </c>
      <c r="F272" s="146">
        <v>-5000</v>
      </c>
      <c r="G272" s="120"/>
      <c r="H272" s="120"/>
      <c r="I272" s="120"/>
      <c r="J272" s="120"/>
      <c r="K272" s="120"/>
      <c r="L272" s="120"/>
      <c r="M272" s="120"/>
      <c r="N272" s="120"/>
      <c r="O272" s="120"/>
      <c r="P272" s="120"/>
      <c r="Q272" s="120"/>
      <c r="R272" s="120"/>
      <c r="S272" s="120"/>
      <c r="T272" s="120"/>
      <c r="U272" s="120"/>
      <c r="V272" s="120"/>
      <c r="W272" s="120"/>
      <c r="X272" s="120"/>
      <c r="Y272" s="120"/>
      <c r="Z272" s="120"/>
      <c r="AA272" s="120"/>
      <c r="AB272" s="120"/>
      <c r="AC272" s="120"/>
      <c r="AD272" s="120"/>
      <c r="AE272" s="120"/>
      <c r="AF272" s="120"/>
      <c r="AG272" s="120"/>
      <c r="AH272" s="120"/>
      <c r="AI272" s="120"/>
      <c r="AJ272" s="120"/>
      <c r="AK272" s="120"/>
      <c r="AL272" s="120"/>
      <c r="AM272" s="120"/>
      <c r="AN272" s="120"/>
      <c r="AO272" s="120"/>
      <c r="AP272" s="120"/>
      <c r="AQ272" s="120"/>
      <c r="AR272" s="120"/>
      <c r="AS272" s="120"/>
      <c r="AT272" s="120"/>
      <c r="AU272" s="120"/>
      <c r="AV272" s="120"/>
      <c r="AW272" s="120"/>
      <c r="AX272" s="120"/>
      <c r="AY272" s="120"/>
      <c r="AZ272" s="120"/>
      <c r="BA272" s="120"/>
      <c r="BB272" s="120"/>
      <c r="BC272" s="120"/>
      <c r="BD272" s="120"/>
      <c r="BE272" s="120"/>
      <c r="BF272" s="120"/>
      <c r="BG272" s="120"/>
    </row>
    <row r="273" spans="1:59" ht="36" x14ac:dyDescent="0.4">
      <c r="A273" s="144" t="s">
        <v>649</v>
      </c>
      <c r="B273" s="145" t="s">
        <v>650</v>
      </c>
      <c r="C273" s="146">
        <v>5</v>
      </c>
      <c r="D273" s="146">
        <v>5000</v>
      </c>
      <c r="E273" s="146">
        <v>5000</v>
      </c>
      <c r="F273" s="146">
        <v>5000</v>
      </c>
      <c r="G273" s="120"/>
      <c r="H273" s="120"/>
      <c r="I273" s="120"/>
      <c r="J273" s="120"/>
      <c r="K273" s="120"/>
      <c r="L273" s="120"/>
      <c r="M273" s="120"/>
      <c r="N273" s="120"/>
      <c r="O273" s="120"/>
      <c r="P273" s="120"/>
      <c r="Q273" s="120"/>
      <c r="R273" s="120"/>
      <c r="S273" s="120"/>
      <c r="T273" s="120"/>
      <c r="U273" s="120"/>
      <c r="V273" s="120"/>
      <c r="W273" s="120"/>
      <c r="X273" s="120"/>
      <c r="Y273" s="120"/>
      <c r="Z273" s="120"/>
      <c r="AA273" s="120"/>
      <c r="AB273" s="120"/>
      <c r="AC273" s="120"/>
      <c r="AD273" s="120"/>
      <c r="AE273" s="120"/>
      <c r="AF273" s="120"/>
      <c r="AG273" s="120"/>
      <c r="AH273" s="120"/>
      <c r="AI273" s="120"/>
      <c r="AJ273" s="120"/>
      <c r="AK273" s="120"/>
      <c r="AL273" s="120"/>
      <c r="AM273" s="120"/>
      <c r="AN273" s="120"/>
      <c r="AO273" s="120"/>
      <c r="AP273" s="120"/>
      <c r="AQ273" s="120"/>
      <c r="AR273" s="120"/>
      <c r="AS273" s="120"/>
      <c r="AT273" s="120"/>
      <c r="AU273" s="120"/>
      <c r="AV273" s="120"/>
      <c r="AW273" s="120"/>
      <c r="AX273" s="120"/>
      <c r="AY273" s="120"/>
      <c r="AZ273" s="120"/>
      <c r="BA273" s="120"/>
      <c r="BB273" s="120"/>
      <c r="BC273" s="120"/>
      <c r="BD273" s="120"/>
      <c r="BE273" s="120"/>
      <c r="BF273" s="120"/>
      <c r="BG273" s="120"/>
    </row>
    <row r="274" spans="1:59" ht="36" x14ac:dyDescent="0.4">
      <c r="A274" s="144" t="s">
        <v>651</v>
      </c>
      <c r="B274" s="145" t="s">
        <v>780</v>
      </c>
      <c r="C274" s="146">
        <v>-432.74</v>
      </c>
      <c r="D274" s="146">
        <v>-432740</v>
      </c>
      <c r="E274" s="146">
        <v>-432740</v>
      </c>
      <c r="F274" s="146">
        <v>-432740</v>
      </c>
      <c r="G274" s="120"/>
      <c r="H274" s="120"/>
      <c r="I274" s="120"/>
      <c r="J274" s="120"/>
      <c r="K274" s="120"/>
      <c r="L274" s="120"/>
      <c r="M274" s="120"/>
      <c r="N274" s="120"/>
      <c r="O274" s="120"/>
      <c r="P274" s="120"/>
      <c r="Q274" s="120"/>
      <c r="R274" s="120"/>
      <c r="S274" s="120"/>
      <c r="T274" s="120"/>
      <c r="U274" s="120"/>
      <c r="V274" s="120"/>
      <c r="W274" s="120"/>
      <c r="X274" s="120"/>
      <c r="Y274" s="120"/>
      <c r="Z274" s="120"/>
      <c r="AA274" s="120"/>
      <c r="AB274" s="120"/>
      <c r="AC274" s="120"/>
      <c r="AD274" s="120"/>
      <c r="AE274" s="120"/>
      <c r="AF274" s="120"/>
      <c r="AG274" s="120"/>
      <c r="AH274" s="120"/>
      <c r="AI274" s="120"/>
      <c r="AJ274" s="120"/>
      <c r="AK274" s="120"/>
      <c r="AL274" s="120"/>
      <c r="AM274" s="120"/>
      <c r="AN274" s="120"/>
      <c r="AO274" s="120"/>
      <c r="AP274" s="120"/>
      <c r="AQ274" s="120"/>
      <c r="AR274" s="120"/>
      <c r="AS274" s="120"/>
      <c r="AT274" s="120"/>
      <c r="AU274" s="120"/>
      <c r="AV274" s="120"/>
      <c r="AW274" s="120"/>
      <c r="AX274" s="120"/>
      <c r="AY274" s="120"/>
      <c r="AZ274" s="120"/>
      <c r="BA274" s="120"/>
      <c r="BB274" s="120"/>
      <c r="BC274" s="120"/>
      <c r="BD274" s="120"/>
      <c r="BE274" s="120"/>
      <c r="BF274" s="120"/>
      <c r="BG274" s="120"/>
    </row>
    <row r="275" spans="1:59" ht="36" x14ac:dyDescent="0.4">
      <c r="A275" s="144" t="s">
        <v>652</v>
      </c>
      <c r="B275" s="145" t="s">
        <v>780</v>
      </c>
      <c r="C275" s="146">
        <v>432.74</v>
      </c>
      <c r="D275" s="146">
        <v>432740</v>
      </c>
      <c r="E275" s="146">
        <v>432740</v>
      </c>
      <c r="F275" s="146">
        <v>432740</v>
      </c>
      <c r="G275" s="120"/>
      <c r="H275" s="120"/>
      <c r="I275" s="120"/>
      <c r="J275" s="120"/>
      <c r="K275" s="120"/>
      <c r="L275" s="120"/>
      <c r="M275" s="120"/>
      <c r="N275" s="120"/>
      <c r="O275" s="120"/>
      <c r="P275" s="120"/>
      <c r="Q275" s="120"/>
      <c r="R275" s="120"/>
      <c r="S275" s="120"/>
      <c r="T275" s="120"/>
      <c r="U275" s="120"/>
      <c r="V275" s="120"/>
      <c r="W275" s="120"/>
      <c r="X275" s="120"/>
      <c r="Y275" s="120"/>
      <c r="Z275" s="120"/>
      <c r="AA275" s="120"/>
      <c r="AB275" s="120"/>
      <c r="AC275" s="120"/>
      <c r="AD275" s="120"/>
      <c r="AE275" s="120"/>
      <c r="AF275" s="120"/>
      <c r="AG275" s="120"/>
      <c r="AH275" s="120"/>
      <c r="AI275" s="120"/>
      <c r="AJ275" s="120"/>
      <c r="AK275" s="120"/>
      <c r="AL275" s="120"/>
      <c r="AM275" s="120"/>
      <c r="AN275" s="120"/>
      <c r="AO275" s="120"/>
      <c r="AP275" s="120"/>
      <c r="AQ275" s="120"/>
      <c r="AR275" s="120"/>
      <c r="AS275" s="120"/>
      <c r="AT275" s="120"/>
      <c r="AU275" s="120"/>
      <c r="AV275" s="120"/>
      <c r="AW275" s="120"/>
      <c r="AX275" s="120"/>
      <c r="AY275" s="120"/>
      <c r="AZ275" s="120"/>
      <c r="BA275" s="120"/>
      <c r="BB275" s="120"/>
      <c r="BC275" s="120"/>
      <c r="BD275" s="120"/>
      <c r="BE275" s="120"/>
      <c r="BF275" s="120"/>
      <c r="BG275" s="120"/>
    </row>
    <row r="276" spans="1:59" x14ac:dyDescent="0.4">
      <c r="A276" s="144" t="s">
        <v>734</v>
      </c>
      <c r="B276" s="145" t="s">
        <v>803</v>
      </c>
      <c r="C276" s="146">
        <v>799.83</v>
      </c>
      <c r="D276" s="146">
        <v>799831.11</v>
      </c>
      <c r="E276" s="146"/>
      <c r="F276" s="146"/>
      <c r="G276" s="120"/>
      <c r="H276" s="120"/>
      <c r="I276" s="120"/>
      <c r="J276" s="120"/>
      <c r="K276" s="120"/>
      <c r="L276" s="120"/>
      <c r="M276" s="120"/>
      <c r="N276" s="120"/>
      <c r="O276" s="120"/>
      <c r="P276" s="120"/>
      <c r="Q276" s="120"/>
      <c r="R276" s="120"/>
      <c r="S276" s="120"/>
      <c r="T276" s="120"/>
      <c r="U276" s="120"/>
      <c r="V276" s="120"/>
      <c r="W276" s="120"/>
      <c r="X276" s="120"/>
      <c r="Y276" s="120"/>
      <c r="Z276" s="120"/>
      <c r="AA276" s="120"/>
      <c r="AB276" s="120"/>
      <c r="AC276" s="120"/>
      <c r="AD276" s="120"/>
      <c r="AE276" s="120"/>
      <c r="AF276" s="120"/>
      <c r="AG276" s="120"/>
      <c r="AH276" s="120"/>
      <c r="AI276" s="120"/>
      <c r="AJ276" s="120"/>
      <c r="AK276" s="120"/>
      <c r="AL276" s="120"/>
      <c r="AM276" s="120"/>
      <c r="AN276" s="120"/>
      <c r="AO276" s="120"/>
      <c r="AP276" s="120"/>
      <c r="AQ276" s="120"/>
      <c r="AR276" s="120"/>
      <c r="AS276" s="120"/>
      <c r="AT276" s="120"/>
      <c r="AU276" s="120"/>
      <c r="AV276" s="120"/>
      <c r="AW276" s="120"/>
      <c r="AX276" s="120"/>
      <c r="AY276" s="120"/>
      <c r="AZ276" s="120"/>
      <c r="BA276" s="120"/>
      <c r="BB276" s="120"/>
      <c r="BC276" s="120"/>
      <c r="BD276" s="120"/>
      <c r="BE276" s="120"/>
      <c r="BF276" s="120"/>
      <c r="BG276" s="120"/>
    </row>
    <row r="277" spans="1:59" x14ac:dyDescent="0.4">
      <c r="A277" s="144" t="s">
        <v>808</v>
      </c>
      <c r="B277" s="145" t="s">
        <v>245</v>
      </c>
      <c r="C277" s="178">
        <v>90</v>
      </c>
      <c r="D277" s="178">
        <v>90000</v>
      </c>
      <c r="E277" s="178"/>
      <c r="F277" s="178"/>
      <c r="G277" s="120"/>
      <c r="H277" s="120"/>
      <c r="I277" s="120"/>
      <c r="J277" s="120"/>
      <c r="K277" s="120"/>
      <c r="L277" s="120"/>
      <c r="M277" s="120"/>
      <c r="N277" s="120"/>
      <c r="O277" s="120"/>
      <c r="P277" s="120"/>
      <c r="Q277" s="120"/>
      <c r="R277" s="120"/>
      <c r="S277" s="120"/>
      <c r="T277" s="120"/>
      <c r="U277" s="120"/>
      <c r="V277" s="120"/>
      <c r="W277" s="120"/>
      <c r="X277" s="120"/>
      <c r="Y277" s="120"/>
      <c r="Z277" s="120"/>
      <c r="AA277" s="120"/>
      <c r="AB277" s="120"/>
      <c r="AC277" s="120"/>
      <c r="AD277" s="120"/>
      <c r="AE277" s="120"/>
      <c r="AF277" s="120"/>
      <c r="AG277" s="120"/>
      <c r="AH277" s="120"/>
      <c r="AI277" s="120"/>
      <c r="AJ277" s="120"/>
      <c r="AK277" s="120"/>
      <c r="AL277" s="120"/>
      <c r="AM277" s="120"/>
      <c r="AN277" s="120"/>
      <c r="AO277" s="120"/>
      <c r="AP277" s="120"/>
      <c r="AQ277" s="120"/>
      <c r="AR277" s="120"/>
      <c r="AS277" s="120"/>
      <c r="AT277" s="120"/>
      <c r="AU277" s="120"/>
      <c r="AV277" s="120"/>
      <c r="AW277" s="120"/>
      <c r="AX277" s="120"/>
      <c r="AY277" s="120"/>
      <c r="AZ277" s="120"/>
      <c r="BA277" s="120"/>
      <c r="BB277" s="120"/>
      <c r="BC277" s="120"/>
      <c r="BD277" s="120"/>
      <c r="BE277" s="120"/>
      <c r="BF277" s="120"/>
      <c r="BG277" s="120"/>
    </row>
    <row r="278" spans="1:59" x14ac:dyDescent="0.4">
      <c r="A278" s="144" t="s">
        <v>752</v>
      </c>
      <c r="B278" s="145" t="s">
        <v>809</v>
      </c>
      <c r="C278" s="178">
        <v>-90</v>
      </c>
      <c r="D278" s="178">
        <v>-90000</v>
      </c>
      <c r="E278" s="178"/>
      <c r="F278" s="178"/>
      <c r="G278" s="120"/>
      <c r="H278" s="120"/>
      <c r="I278" s="120"/>
      <c r="J278" s="120"/>
      <c r="K278" s="120"/>
      <c r="L278" s="120"/>
      <c r="M278" s="120"/>
      <c r="N278" s="120"/>
      <c r="O278" s="120"/>
      <c r="P278" s="120"/>
      <c r="Q278" s="120"/>
      <c r="R278" s="120"/>
      <c r="S278" s="120"/>
      <c r="T278" s="120"/>
      <c r="U278" s="120"/>
      <c r="V278" s="120"/>
      <c r="W278" s="120"/>
      <c r="X278" s="120"/>
      <c r="Y278" s="120"/>
      <c r="Z278" s="120"/>
      <c r="AA278" s="120"/>
      <c r="AB278" s="120"/>
      <c r="AC278" s="120"/>
      <c r="AD278" s="120"/>
      <c r="AE278" s="120"/>
      <c r="AF278" s="120"/>
      <c r="AG278" s="120"/>
      <c r="AH278" s="120"/>
      <c r="AI278" s="120"/>
      <c r="AJ278" s="120"/>
      <c r="AK278" s="120"/>
      <c r="AL278" s="120"/>
      <c r="AM278" s="120"/>
      <c r="AN278" s="120"/>
      <c r="AO278" s="120"/>
      <c r="AP278" s="120"/>
      <c r="AQ278" s="120"/>
      <c r="AR278" s="120"/>
      <c r="AS278" s="120"/>
      <c r="AT278" s="120"/>
      <c r="AU278" s="120"/>
      <c r="AV278" s="120"/>
      <c r="AW278" s="120"/>
      <c r="AX278" s="120"/>
      <c r="AY278" s="120"/>
      <c r="AZ278" s="120"/>
      <c r="BA278" s="120"/>
      <c r="BB278" s="120"/>
      <c r="BC278" s="120"/>
      <c r="BD278" s="120"/>
      <c r="BE278" s="120"/>
      <c r="BF278" s="120"/>
      <c r="BG278" s="120"/>
    </row>
    <row r="279" spans="1:59" ht="36" x14ac:dyDescent="0.4">
      <c r="A279" s="144" t="s">
        <v>811</v>
      </c>
      <c r="B279" s="145" t="s">
        <v>812</v>
      </c>
      <c r="C279" s="178">
        <v>10</v>
      </c>
      <c r="D279" s="178">
        <v>10000</v>
      </c>
      <c r="E279" s="178"/>
      <c r="F279" s="178"/>
      <c r="G279" s="120"/>
      <c r="H279" s="120"/>
      <c r="I279" s="120"/>
      <c r="J279" s="120"/>
      <c r="K279" s="120"/>
      <c r="L279" s="120"/>
      <c r="M279" s="120"/>
      <c r="N279" s="120"/>
      <c r="O279" s="120"/>
      <c r="P279" s="120"/>
      <c r="Q279" s="120"/>
      <c r="R279" s="120"/>
      <c r="S279" s="120"/>
      <c r="T279" s="120"/>
      <c r="U279" s="120"/>
      <c r="V279" s="120"/>
      <c r="W279" s="120"/>
      <c r="X279" s="120"/>
      <c r="Y279" s="120"/>
      <c r="Z279" s="120"/>
      <c r="AA279" s="120"/>
      <c r="AB279" s="120"/>
      <c r="AC279" s="120"/>
      <c r="AD279" s="120"/>
      <c r="AE279" s="120"/>
      <c r="AF279" s="120"/>
      <c r="AG279" s="120"/>
      <c r="AH279" s="120"/>
      <c r="AI279" s="120"/>
      <c r="AJ279" s="120"/>
      <c r="AK279" s="120"/>
      <c r="AL279" s="120"/>
      <c r="AM279" s="120"/>
      <c r="AN279" s="120"/>
      <c r="AO279" s="120"/>
      <c r="AP279" s="120"/>
      <c r="AQ279" s="120"/>
      <c r="AR279" s="120"/>
      <c r="AS279" s="120"/>
      <c r="AT279" s="120"/>
      <c r="AU279" s="120"/>
      <c r="AV279" s="120"/>
      <c r="AW279" s="120"/>
      <c r="AX279" s="120"/>
      <c r="AY279" s="120"/>
      <c r="AZ279" s="120"/>
      <c r="BA279" s="120"/>
      <c r="BB279" s="120"/>
      <c r="BC279" s="120"/>
      <c r="BD279" s="120"/>
      <c r="BE279" s="120"/>
      <c r="BF279" s="120"/>
      <c r="BG279" s="120"/>
    </row>
    <row r="280" spans="1:59" ht="36" x14ac:dyDescent="0.4">
      <c r="A280" s="144" t="s">
        <v>813</v>
      </c>
      <c r="B280" s="145" t="s">
        <v>812</v>
      </c>
      <c r="C280" s="178">
        <v>-10</v>
      </c>
      <c r="D280" s="178">
        <v>-10000</v>
      </c>
      <c r="E280" s="178"/>
      <c r="F280" s="178"/>
      <c r="G280" s="120"/>
      <c r="H280" s="120"/>
      <c r="I280" s="120"/>
      <c r="J280" s="120"/>
      <c r="K280" s="120"/>
      <c r="L280" s="120"/>
      <c r="M280" s="120"/>
      <c r="N280" s="120"/>
      <c r="O280" s="120"/>
      <c r="P280" s="120"/>
      <c r="Q280" s="120"/>
      <c r="R280" s="120"/>
      <c r="S280" s="120"/>
      <c r="T280" s="120"/>
      <c r="U280" s="120"/>
      <c r="V280" s="120"/>
      <c r="W280" s="120"/>
      <c r="X280" s="120"/>
      <c r="Y280" s="120"/>
      <c r="Z280" s="120"/>
      <c r="AA280" s="120"/>
      <c r="AB280" s="120"/>
      <c r="AC280" s="120"/>
      <c r="AD280" s="120"/>
      <c r="AE280" s="120"/>
      <c r="AF280" s="120"/>
      <c r="AG280" s="120"/>
      <c r="AH280" s="120"/>
      <c r="AI280" s="120"/>
      <c r="AJ280" s="120"/>
      <c r="AK280" s="120"/>
      <c r="AL280" s="120"/>
      <c r="AM280" s="120"/>
      <c r="AN280" s="120"/>
      <c r="AO280" s="120"/>
      <c r="AP280" s="120"/>
      <c r="AQ280" s="120"/>
      <c r="AR280" s="120"/>
      <c r="AS280" s="120"/>
      <c r="AT280" s="120"/>
      <c r="AU280" s="120"/>
      <c r="AV280" s="120"/>
      <c r="AW280" s="120"/>
      <c r="AX280" s="120"/>
      <c r="AY280" s="120"/>
      <c r="AZ280" s="120"/>
      <c r="BA280" s="120"/>
      <c r="BB280" s="120"/>
      <c r="BC280" s="120"/>
      <c r="BD280" s="120"/>
      <c r="BE280" s="120"/>
      <c r="BF280" s="120"/>
      <c r="BG280" s="120"/>
    </row>
    <row r="281" spans="1:59" x14ac:dyDescent="0.4">
      <c r="A281" s="144" t="s">
        <v>671</v>
      </c>
      <c r="B281" s="145" t="s">
        <v>858</v>
      </c>
      <c r="C281" s="178">
        <v>268.8</v>
      </c>
      <c r="D281" s="178">
        <v>268800</v>
      </c>
      <c r="E281" s="178"/>
      <c r="F281" s="178"/>
      <c r="G281" s="120"/>
      <c r="H281" s="120"/>
      <c r="I281" s="120"/>
      <c r="J281" s="120"/>
      <c r="K281" s="120"/>
      <c r="L281" s="120"/>
      <c r="M281" s="120"/>
      <c r="N281" s="120"/>
      <c r="O281" s="120"/>
      <c r="P281" s="120"/>
      <c r="Q281" s="120"/>
      <c r="R281" s="120"/>
      <c r="S281" s="120"/>
      <c r="T281" s="120"/>
      <c r="U281" s="120"/>
      <c r="V281" s="120"/>
      <c r="W281" s="120"/>
      <c r="X281" s="120"/>
      <c r="Y281" s="120"/>
      <c r="Z281" s="120"/>
      <c r="AA281" s="120"/>
      <c r="AB281" s="120"/>
      <c r="AC281" s="120"/>
      <c r="AD281" s="120"/>
      <c r="AE281" s="120"/>
      <c r="AF281" s="120"/>
      <c r="AG281" s="120"/>
      <c r="AH281" s="120"/>
      <c r="AI281" s="120"/>
      <c r="AJ281" s="120"/>
      <c r="AK281" s="120"/>
      <c r="AL281" s="120"/>
      <c r="AM281" s="120"/>
      <c r="AN281" s="120"/>
      <c r="AO281" s="120"/>
      <c r="AP281" s="120"/>
      <c r="AQ281" s="120"/>
      <c r="AR281" s="120"/>
      <c r="AS281" s="120"/>
      <c r="AT281" s="120"/>
      <c r="AU281" s="120"/>
      <c r="AV281" s="120"/>
      <c r="AW281" s="120"/>
      <c r="AX281" s="120"/>
      <c r="AY281" s="120"/>
      <c r="AZ281" s="120"/>
      <c r="BA281" s="120"/>
      <c r="BB281" s="120"/>
      <c r="BC281" s="120"/>
      <c r="BD281" s="120"/>
      <c r="BE281" s="120"/>
      <c r="BF281" s="120"/>
      <c r="BG281" s="120"/>
    </row>
    <row r="282" spans="1:59" x14ac:dyDescent="0.4">
      <c r="A282" s="144" t="s">
        <v>671</v>
      </c>
      <c r="B282" s="145" t="s">
        <v>859</v>
      </c>
      <c r="C282" s="178">
        <v>-268.8</v>
      </c>
      <c r="D282" s="178">
        <v>-268800</v>
      </c>
      <c r="E282" s="178"/>
      <c r="F282" s="178"/>
      <c r="G282" s="120"/>
      <c r="H282" s="120"/>
      <c r="I282" s="120"/>
      <c r="J282" s="120"/>
      <c r="K282" s="120"/>
      <c r="L282" s="120"/>
      <c r="M282" s="120"/>
      <c r="N282" s="120"/>
      <c r="O282" s="120"/>
      <c r="P282" s="120"/>
      <c r="Q282" s="120"/>
      <c r="R282" s="120"/>
      <c r="S282" s="120"/>
      <c r="T282" s="120"/>
      <c r="U282" s="120"/>
      <c r="V282" s="120"/>
      <c r="W282" s="120"/>
      <c r="X282" s="120"/>
      <c r="Y282" s="120"/>
      <c r="Z282" s="120"/>
      <c r="AA282" s="120"/>
      <c r="AB282" s="120"/>
      <c r="AC282" s="120"/>
      <c r="AD282" s="120"/>
      <c r="AE282" s="120"/>
      <c r="AF282" s="120"/>
      <c r="AG282" s="120"/>
      <c r="AH282" s="120"/>
      <c r="AI282" s="120"/>
      <c r="AJ282" s="120"/>
      <c r="AK282" s="120"/>
      <c r="AL282" s="120"/>
      <c r="AM282" s="120"/>
      <c r="AN282" s="120"/>
      <c r="AO282" s="120"/>
      <c r="AP282" s="120"/>
      <c r="AQ282" s="120"/>
      <c r="AR282" s="120"/>
      <c r="AS282" s="120"/>
      <c r="AT282" s="120"/>
      <c r="AU282" s="120"/>
      <c r="AV282" s="120"/>
      <c r="AW282" s="120"/>
      <c r="AX282" s="120"/>
      <c r="AY282" s="120"/>
      <c r="AZ282" s="120"/>
      <c r="BA282" s="120"/>
      <c r="BB282" s="120"/>
      <c r="BC282" s="120"/>
      <c r="BD282" s="120"/>
      <c r="BE282" s="120"/>
      <c r="BF282" s="120"/>
      <c r="BG282" s="120"/>
    </row>
    <row r="283" spans="1:59" ht="36" x14ac:dyDescent="0.4">
      <c r="A283" s="159" t="s">
        <v>867</v>
      </c>
      <c r="B283" s="145" t="s">
        <v>868</v>
      </c>
      <c r="C283" s="146"/>
      <c r="D283" s="146"/>
      <c r="E283" s="178">
        <v>-356721.39</v>
      </c>
      <c r="F283" s="178">
        <v>-358004.94</v>
      </c>
      <c r="G283" s="120"/>
      <c r="H283" s="120"/>
      <c r="I283" s="120"/>
      <c r="J283" s="120"/>
      <c r="K283" s="120"/>
      <c r="L283" s="120"/>
      <c r="M283" s="120"/>
      <c r="N283" s="120"/>
      <c r="O283" s="120"/>
      <c r="P283" s="120"/>
      <c r="Q283" s="120"/>
      <c r="R283" s="120"/>
      <c r="S283" s="120"/>
      <c r="T283" s="120"/>
      <c r="U283" s="120"/>
      <c r="V283" s="120"/>
      <c r="W283" s="120"/>
      <c r="X283" s="120"/>
      <c r="Y283" s="120"/>
      <c r="Z283" s="120"/>
      <c r="AA283" s="120"/>
      <c r="AB283" s="120"/>
      <c r="AC283" s="120"/>
      <c r="AD283" s="120"/>
      <c r="AE283" s="120"/>
      <c r="AF283" s="120"/>
      <c r="AG283" s="120"/>
      <c r="AH283" s="120"/>
      <c r="AI283" s="120"/>
      <c r="AJ283" s="120"/>
      <c r="AK283" s="120"/>
      <c r="AL283" s="120"/>
      <c r="AM283" s="120"/>
      <c r="AN283" s="120"/>
      <c r="AO283" s="120"/>
      <c r="AP283" s="120"/>
      <c r="AQ283" s="120"/>
      <c r="AR283" s="120"/>
      <c r="AS283" s="120"/>
      <c r="AT283" s="120"/>
      <c r="AU283" s="120"/>
      <c r="AV283" s="120"/>
      <c r="AW283" s="120"/>
      <c r="AX283" s="120"/>
      <c r="AY283" s="120"/>
      <c r="AZ283" s="120"/>
      <c r="BA283" s="120"/>
      <c r="BB283" s="120"/>
      <c r="BC283" s="120"/>
      <c r="BD283" s="120"/>
      <c r="BE283" s="120"/>
      <c r="BF283" s="120"/>
      <c r="BG283" s="120"/>
    </row>
    <row r="284" spans="1:59" x14ac:dyDescent="0.4">
      <c r="A284" s="159" t="s">
        <v>752</v>
      </c>
      <c r="B284" s="145" t="s">
        <v>809</v>
      </c>
      <c r="C284" s="146"/>
      <c r="D284" s="146"/>
      <c r="E284" s="178">
        <v>356721.39</v>
      </c>
      <c r="F284" s="178">
        <v>358004.94</v>
      </c>
      <c r="G284" s="120"/>
      <c r="H284" s="120"/>
      <c r="I284" s="120"/>
      <c r="J284" s="120"/>
      <c r="K284" s="120"/>
      <c r="L284" s="120"/>
      <c r="M284" s="120"/>
      <c r="N284" s="120"/>
      <c r="O284" s="120"/>
      <c r="P284" s="120"/>
      <c r="Q284" s="120"/>
      <c r="R284" s="120"/>
      <c r="S284" s="120"/>
      <c r="T284" s="120"/>
      <c r="U284" s="120"/>
      <c r="V284" s="120"/>
      <c r="W284" s="120"/>
      <c r="X284" s="120"/>
      <c r="Y284" s="120"/>
      <c r="Z284" s="120"/>
      <c r="AA284" s="120"/>
      <c r="AB284" s="120"/>
      <c r="AC284" s="120"/>
      <c r="AD284" s="120"/>
      <c r="AE284" s="120"/>
      <c r="AF284" s="120"/>
      <c r="AG284" s="120"/>
      <c r="AH284" s="120"/>
      <c r="AI284" s="120"/>
      <c r="AJ284" s="120"/>
      <c r="AK284" s="120"/>
      <c r="AL284" s="120"/>
      <c r="AM284" s="120"/>
      <c r="AN284" s="120"/>
      <c r="AO284" s="120"/>
      <c r="AP284" s="120"/>
      <c r="AQ284" s="120"/>
      <c r="AR284" s="120"/>
      <c r="AS284" s="120"/>
      <c r="AT284" s="120"/>
      <c r="AU284" s="120"/>
      <c r="AV284" s="120"/>
      <c r="AW284" s="120"/>
      <c r="AX284" s="120"/>
      <c r="AY284" s="120"/>
      <c r="AZ284" s="120"/>
      <c r="BA284" s="120"/>
      <c r="BB284" s="120"/>
      <c r="BC284" s="120"/>
      <c r="BD284" s="120"/>
      <c r="BE284" s="120"/>
      <c r="BF284" s="120"/>
      <c r="BG284" s="120"/>
    </row>
    <row r="285" spans="1:59" x14ac:dyDescent="0.4">
      <c r="A285" s="144" t="s">
        <v>673</v>
      </c>
      <c r="B285" s="145" t="s">
        <v>904</v>
      </c>
      <c r="C285" s="146">
        <v>-6400</v>
      </c>
      <c r="D285" s="146">
        <v>-6400000</v>
      </c>
      <c r="E285" s="146"/>
      <c r="F285" s="146"/>
      <c r="G285" s="120"/>
      <c r="H285" s="120"/>
      <c r="I285" s="120"/>
      <c r="J285" s="120"/>
      <c r="K285" s="120"/>
      <c r="L285" s="120"/>
      <c r="M285" s="120"/>
      <c r="N285" s="120"/>
      <c r="O285" s="120"/>
      <c r="P285" s="120"/>
      <c r="Q285" s="120"/>
      <c r="R285" s="120"/>
      <c r="S285" s="120"/>
      <c r="T285" s="120"/>
      <c r="U285" s="120"/>
      <c r="V285" s="120"/>
      <c r="W285" s="120"/>
      <c r="X285" s="120"/>
      <c r="Y285" s="120"/>
      <c r="Z285" s="120"/>
      <c r="AA285" s="120"/>
      <c r="AB285" s="120"/>
      <c r="AC285" s="120"/>
      <c r="AD285" s="120"/>
      <c r="AE285" s="120"/>
      <c r="AF285" s="120"/>
      <c r="AG285" s="120"/>
      <c r="AH285" s="120"/>
      <c r="AI285" s="120"/>
      <c r="AJ285" s="120"/>
      <c r="AK285" s="120"/>
      <c r="AL285" s="120"/>
      <c r="AM285" s="120"/>
      <c r="AN285" s="120"/>
      <c r="AO285" s="120"/>
      <c r="AP285" s="120"/>
      <c r="AQ285" s="120"/>
      <c r="AR285" s="120"/>
      <c r="AS285" s="120"/>
      <c r="AT285" s="120"/>
      <c r="AU285" s="120"/>
      <c r="AV285" s="120"/>
      <c r="AW285" s="120"/>
      <c r="AX285" s="120"/>
      <c r="AY285" s="120"/>
      <c r="AZ285" s="120"/>
      <c r="BA285" s="120"/>
      <c r="BB285" s="120"/>
      <c r="BC285" s="120"/>
      <c r="BD285" s="120"/>
      <c r="BE285" s="120"/>
      <c r="BF285" s="120"/>
      <c r="BG285" s="120"/>
    </row>
    <row r="286" spans="1:59" x14ac:dyDescent="0.4">
      <c r="A286" s="144" t="s">
        <v>673</v>
      </c>
      <c r="B286" s="145" t="s">
        <v>904</v>
      </c>
      <c r="C286" s="146">
        <v>-1000</v>
      </c>
      <c r="D286" s="146">
        <v>-1000000</v>
      </c>
      <c r="E286" s="146"/>
      <c r="F286" s="146"/>
      <c r="G286" s="120"/>
      <c r="H286" s="120"/>
      <c r="I286" s="120"/>
      <c r="J286" s="120"/>
      <c r="K286" s="120"/>
      <c r="L286" s="120"/>
      <c r="M286" s="120"/>
      <c r="N286" s="120"/>
      <c r="O286" s="120"/>
      <c r="P286" s="120"/>
      <c r="Q286" s="120"/>
      <c r="R286" s="120"/>
      <c r="S286" s="120"/>
      <c r="T286" s="120"/>
      <c r="U286" s="120"/>
      <c r="V286" s="120"/>
      <c r="W286" s="120"/>
      <c r="X286" s="120"/>
      <c r="Y286" s="120"/>
      <c r="Z286" s="120"/>
      <c r="AA286" s="120"/>
      <c r="AB286" s="120"/>
      <c r="AC286" s="120"/>
      <c r="AD286" s="120"/>
      <c r="AE286" s="120"/>
      <c r="AF286" s="120"/>
      <c r="AG286" s="120"/>
      <c r="AH286" s="120"/>
      <c r="AI286" s="120"/>
      <c r="AJ286" s="120"/>
      <c r="AK286" s="120"/>
      <c r="AL286" s="120"/>
      <c r="AM286" s="120"/>
      <c r="AN286" s="120"/>
      <c r="AO286" s="120"/>
      <c r="AP286" s="120"/>
      <c r="AQ286" s="120"/>
      <c r="AR286" s="120"/>
      <c r="AS286" s="120"/>
      <c r="AT286" s="120"/>
      <c r="AU286" s="120"/>
      <c r="AV286" s="120"/>
      <c r="AW286" s="120"/>
      <c r="AX286" s="120"/>
      <c r="AY286" s="120"/>
      <c r="AZ286" s="120"/>
      <c r="BA286" s="120"/>
      <c r="BB286" s="120"/>
      <c r="BC286" s="120"/>
      <c r="BD286" s="120"/>
      <c r="BE286" s="120"/>
      <c r="BF286" s="120"/>
      <c r="BG286" s="120"/>
    </row>
    <row r="287" spans="1:59" x14ac:dyDescent="0.4">
      <c r="A287" s="144" t="s">
        <v>948</v>
      </c>
      <c r="B287" s="145" t="s">
        <v>947</v>
      </c>
      <c r="C287" s="146">
        <v>1000</v>
      </c>
      <c r="D287" s="146">
        <v>1000000</v>
      </c>
      <c r="E287" s="146"/>
      <c r="F287" s="146"/>
      <c r="G287" s="120"/>
      <c r="H287" s="120"/>
      <c r="I287" s="120"/>
      <c r="J287" s="120"/>
      <c r="K287" s="120"/>
      <c r="L287" s="120"/>
      <c r="M287" s="120"/>
      <c r="N287" s="120"/>
      <c r="O287" s="120"/>
      <c r="P287" s="120"/>
      <c r="Q287" s="120"/>
      <c r="R287" s="120"/>
      <c r="S287" s="120"/>
      <c r="T287" s="120"/>
      <c r="U287" s="120"/>
      <c r="V287" s="120"/>
      <c r="W287" s="120"/>
      <c r="X287" s="120"/>
      <c r="Y287" s="120"/>
      <c r="Z287" s="120"/>
      <c r="AA287" s="120"/>
      <c r="AB287" s="120"/>
      <c r="AC287" s="120"/>
      <c r="AD287" s="120"/>
      <c r="AE287" s="120"/>
      <c r="AF287" s="120"/>
      <c r="AG287" s="120"/>
      <c r="AH287" s="120"/>
      <c r="AI287" s="120"/>
      <c r="AJ287" s="120"/>
      <c r="AK287" s="120"/>
      <c r="AL287" s="120"/>
      <c r="AM287" s="120"/>
      <c r="AN287" s="120"/>
      <c r="AO287" s="120"/>
      <c r="AP287" s="120"/>
      <c r="AQ287" s="120"/>
      <c r="AR287" s="120"/>
      <c r="AS287" s="120"/>
      <c r="AT287" s="120"/>
      <c r="AU287" s="120"/>
      <c r="AV287" s="120"/>
      <c r="AW287" s="120"/>
      <c r="AX287" s="120"/>
      <c r="AY287" s="120"/>
      <c r="AZ287" s="120"/>
      <c r="BA287" s="120"/>
      <c r="BB287" s="120"/>
      <c r="BC287" s="120"/>
      <c r="BD287" s="120"/>
      <c r="BE287" s="120"/>
      <c r="BF287" s="120"/>
      <c r="BG287" s="120"/>
    </row>
    <row r="288" spans="1:59" x14ac:dyDescent="0.4">
      <c r="A288" s="148"/>
      <c r="B288" s="157"/>
      <c r="C288" s="150"/>
      <c r="D288" s="150"/>
      <c r="E288" s="150"/>
      <c r="F288" s="150"/>
      <c r="G288" s="120"/>
      <c r="H288" s="120"/>
      <c r="I288" s="120"/>
      <c r="J288" s="120"/>
      <c r="K288" s="120"/>
      <c r="L288" s="120"/>
      <c r="M288" s="120"/>
      <c r="N288" s="120"/>
      <c r="O288" s="120"/>
      <c r="P288" s="120"/>
      <c r="Q288" s="120"/>
      <c r="R288" s="120"/>
      <c r="S288" s="120"/>
      <c r="T288" s="120"/>
      <c r="U288" s="120"/>
      <c r="V288" s="120"/>
      <c r="W288" s="120"/>
      <c r="X288" s="120"/>
      <c r="Y288" s="120"/>
      <c r="Z288" s="120"/>
      <c r="AA288" s="120"/>
      <c r="AB288" s="120"/>
      <c r="AC288" s="120"/>
      <c r="AD288" s="120"/>
      <c r="AE288" s="120"/>
      <c r="AF288" s="120"/>
      <c r="AG288" s="120"/>
      <c r="AH288" s="120"/>
      <c r="AI288" s="120"/>
      <c r="AJ288" s="120"/>
      <c r="AK288" s="120"/>
      <c r="AL288" s="120"/>
      <c r="AM288" s="120"/>
      <c r="AN288" s="120"/>
      <c r="AO288" s="120"/>
      <c r="AP288" s="120"/>
      <c r="AQ288" s="120"/>
      <c r="AR288" s="120"/>
      <c r="AS288" s="120"/>
      <c r="AT288" s="120"/>
      <c r="AU288" s="120"/>
      <c r="AV288" s="120"/>
      <c r="AW288" s="120"/>
      <c r="AX288" s="120"/>
      <c r="AY288" s="120"/>
      <c r="AZ288" s="120"/>
      <c r="BA288" s="120"/>
      <c r="BB288" s="120"/>
      <c r="BC288" s="120"/>
      <c r="BD288" s="120"/>
      <c r="BE288" s="120"/>
      <c r="BF288" s="120"/>
      <c r="BG288" s="120"/>
    </row>
    <row r="289" spans="1:59" x14ac:dyDescent="0.4">
      <c r="A289" s="148"/>
      <c r="B289" s="157"/>
      <c r="C289" s="150"/>
      <c r="D289" s="150"/>
      <c r="E289" s="150"/>
      <c r="F289" s="150"/>
      <c r="G289" s="120"/>
      <c r="H289" s="120"/>
      <c r="I289" s="120"/>
      <c r="J289" s="120"/>
      <c r="K289" s="120"/>
      <c r="L289" s="120"/>
      <c r="M289" s="120"/>
      <c r="N289" s="120"/>
      <c r="O289" s="120"/>
      <c r="P289" s="120"/>
      <c r="Q289" s="120"/>
      <c r="R289" s="120"/>
      <c r="S289" s="120"/>
      <c r="T289" s="120"/>
      <c r="U289" s="120"/>
      <c r="V289" s="120"/>
      <c r="W289" s="120"/>
      <c r="X289" s="120"/>
      <c r="Y289" s="120"/>
      <c r="Z289" s="120"/>
      <c r="AA289" s="120"/>
      <c r="AB289" s="120"/>
      <c r="AC289" s="120"/>
      <c r="AD289" s="120"/>
      <c r="AE289" s="120"/>
      <c r="AF289" s="120"/>
      <c r="AG289" s="120"/>
      <c r="AH289" s="120"/>
      <c r="AI289" s="120"/>
      <c r="AJ289" s="120"/>
      <c r="AK289" s="120"/>
      <c r="AL289" s="120"/>
      <c r="AM289" s="120"/>
      <c r="AN289" s="120"/>
      <c r="AO289" s="120"/>
      <c r="AP289" s="120"/>
      <c r="AQ289" s="120"/>
      <c r="AR289" s="120"/>
      <c r="AS289" s="120"/>
      <c r="AT289" s="120"/>
      <c r="AU289" s="120"/>
      <c r="AV289" s="120"/>
      <c r="AW289" s="120"/>
      <c r="AX289" s="120"/>
      <c r="AY289" s="120"/>
      <c r="AZ289" s="120"/>
      <c r="BA289" s="120"/>
      <c r="BB289" s="120"/>
      <c r="BC289" s="120"/>
      <c r="BD289" s="120"/>
      <c r="BE289" s="120"/>
      <c r="BF289" s="120"/>
      <c r="BG289" s="120"/>
    </row>
    <row r="290" spans="1:59" x14ac:dyDescent="0.4">
      <c r="B290" s="160"/>
      <c r="G290" s="120"/>
      <c r="H290" s="120"/>
      <c r="I290" s="120"/>
      <c r="J290" s="120"/>
      <c r="K290" s="120"/>
      <c r="L290" s="120"/>
      <c r="M290" s="120"/>
      <c r="N290" s="120"/>
      <c r="O290" s="120"/>
      <c r="P290" s="120"/>
      <c r="Q290" s="120"/>
      <c r="R290" s="120"/>
      <c r="S290" s="120"/>
      <c r="T290" s="120"/>
      <c r="U290" s="120"/>
      <c r="V290" s="120"/>
      <c r="W290" s="120"/>
      <c r="X290" s="120"/>
      <c r="Y290" s="120"/>
      <c r="Z290" s="120"/>
      <c r="AA290" s="120"/>
      <c r="AB290" s="120"/>
      <c r="AC290" s="120"/>
      <c r="AD290" s="120"/>
      <c r="AE290" s="120"/>
      <c r="AF290" s="120"/>
      <c r="AG290" s="120"/>
      <c r="AH290" s="120"/>
      <c r="AI290" s="120"/>
      <c r="AJ290" s="120"/>
      <c r="AK290" s="120"/>
      <c r="AL290" s="120"/>
      <c r="AM290" s="120"/>
      <c r="AN290" s="120"/>
      <c r="AO290" s="120"/>
      <c r="AP290" s="120"/>
      <c r="AQ290" s="120"/>
      <c r="AR290" s="120"/>
      <c r="AS290" s="120"/>
      <c r="AT290" s="120"/>
      <c r="AU290" s="120"/>
      <c r="AV290" s="120"/>
      <c r="AW290" s="120"/>
      <c r="AX290" s="120"/>
      <c r="AY290" s="120"/>
      <c r="AZ290" s="120"/>
      <c r="BA290" s="120"/>
      <c r="BB290" s="120"/>
      <c r="BC290" s="120"/>
      <c r="BD290" s="120"/>
      <c r="BE290" s="120"/>
      <c r="BF290" s="120"/>
      <c r="BG290" s="120"/>
    </row>
    <row r="291" spans="1:59" x14ac:dyDescent="0.4">
      <c r="A291" s="126" t="s">
        <v>846</v>
      </c>
      <c r="B291" s="143"/>
      <c r="C291" s="129">
        <f>C292+C293</f>
        <v>0</v>
      </c>
      <c r="D291" s="129">
        <f t="shared" ref="D291:F291" si="26">D292+D293</f>
        <v>0</v>
      </c>
      <c r="E291" s="129">
        <f t="shared" si="26"/>
        <v>0</v>
      </c>
      <c r="F291" s="129">
        <f t="shared" si="26"/>
        <v>0</v>
      </c>
      <c r="G291" s="120"/>
      <c r="H291" s="120"/>
      <c r="I291" s="120"/>
      <c r="J291" s="120"/>
      <c r="K291" s="120"/>
      <c r="L291" s="120"/>
      <c r="M291" s="120"/>
      <c r="N291" s="120"/>
      <c r="O291" s="120"/>
      <c r="P291" s="120"/>
      <c r="Q291" s="120"/>
      <c r="R291" s="120"/>
      <c r="S291" s="120"/>
      <c r="T291" s="120"/>
      <c r="U291" s="120"/>
      <c r="V291" s="120"/>
      <c r="W291" s="120"/>
      <c r="X291" s="120"/>
      <c r="Y291" s="120"/>
      <c r="Z291" s="120"/>
      <c r="AA291" s="120"/>
      <c r="AB291" s="120"/>
      <c r="AC291" s="120"/>
      <c r="AD291" s="120"/>
      <c r="AE291" s="120"/>
      <c r="AF291" s="120"/>
      <c r="AG291" s="120"/>
      <c r="AH291" s="120"/>
      <c r="AI291" s="120"/>
      <c r="AJ291" s="120"/>
      <c r="AK291" s="120"/>
      <c r="AL291" s="120"/>
      <c r="AM291" s="120"/>
      <c r="AN291" s="120"/>
      <c r="AO291" s="120"/>
      <c r="AP291" s="120"/>
      <c r="AQ291" s="120"/>
      <c r="AR291" s="120"/>
      <c r="AS291" s="120"/>
      <c r="AT291" s="120"/>
      <c r="AU291" s="120"/>
      <c r="AV291" s="120"/>
      <c r="AW291" s="120"/>
      <c r="AX291" s="120"/>
      <c r="AY291" s="120"/>
      <c r="AZ291" s="120"/>
      <c r="BA291" s="120"/>
      <c r="BB291" s="120"/>
      <c r="BC291" s="120"/>
      <c r="BD291" s="120"/>
      <c r="BE291" s="120"/>
      <c r="BF291" s="120"/>
      <c r="BG291" s="120"/>
    </row>
    <row r="292" spans="1:59" ht="36" x14ac:dyDescent="0.4">
      <c r="A292" s="144" t="s">
        <v>653</v>
      </c>
      <c r="B292" s="145" t="s">
        <v>780</v>
      </c>
      <c r="C292" s="146">
        <v>-99</v>
      </c>
      <c r="D292" s="146">
        <v>-99000</v>
      </c>
      <c r="E292" s="146">
        <v>-99000</v>
      </c>
      <c r="F292" s="146">
        <v>-99000</v>
      </c>
      <c r="G292" s="120"/>
      <c r="H292" s="120"/>
      <c r="I292" s="120"/>
      <c r="J292" s="120"/>
      <c r="K292" s="120"/>
      <c r="L292" s="120"/>
      <c r="M292" s="120"/>
      <c r="N292" s="120"/>
      <c r="O292" s="120"/>
      <c r="P292" s="120"/>
      <c r="Q292" s="120"/>
      <c r="R292" s="120"/>
      <c r="S292" s="120"/>
      <c r="T292" s="120"/>
      <c r="U292" s="120"/>
      <c r="V292" s="120"/>
      <c r="W292" s="120"/>
      <c r="X292" s="120"/>
      <c r="Y292" s="120"/>
      <c r="Z292" s="120"/>
      <c r="AA292" s="120"/>
      <c r="AB292" s="120"/>
      <c r="AC292" s="120"/>
      <c r="AD292" s="120"/>
      <c r="AE292" s="120"/>
      <c r="AF292" s="120"/>
      <c r="AG292" s="120"/>
      <c r="AH292" s="120"/>
      <c r="AI292" s="120"/>
      <c r="AJ292" s="120"/>
      <c r="AK292" s="120"/>
      <c r="AL292" s="120"/>
      <c r="AM292" s="120"/>
      <c r="AN292" s="120"/>
      <c r="AO292" s="120"/>
      <c r="AP292" s="120"/>
      <c r="AQ292" s="120"/>
      <c r="AR292" s="120"/>
      <c r="AS292" s="120"/>
      <c r="AT292" s="120"/>
      <c r="AU292" s="120"/>
      <c r="AV292" s="120"/>
      <c r="AW292" s="120"/>
      <c r="AX292" s="120"/>
      <c r="AY292" s="120"/>
      <c r="AZ292" s="120"/>
      <c r="BA292" s="120"/>
      <c r="BB292" s="120"/>
      <c r="BC292" s="120"/>
      <c r="BD292" s="120"/>
      <c r="BE292" s="120"/>
      <c r="BF292" s="120"/>
      <c r="BG292" s="120"/>
    </row>
    <row r="293" spans="1:59" ht="36" x14ac:dyDescent="0.4">
      <c r="A293" s="144" t="s">
        <v>654</v>
      </c>
      <c r="B293" s="145" t="s">
        <v>780</v>
      </c>
      <c r="C293" s="146">
        <v>99</v>
      </c>
      <c r="D293" s="146">
        <v>99000</v>
      </c>
      <c r="E293" s="146">
        <v>99000</v>
      </c>
      <c r="F293" s="146">
        <v>99000</v>
      </c>
      <c r="G293" s="120"/>
      <c r="H293" s="120"/>
      <c r="I293" s="120"/>
      <c r="J293" s="120"/>
      <c r="K293" s="120"/>
      <c r="L293" s="120"/>
      <c r="M293" s="120"/>
      <c r="N293" s="120"/>
      <c r="O293" s="120"/>
      <c r="P293" s="120"/>
      <c r="Q293" s="120"/>
      <c r="R293" s="120"/>
      <c r="S293" s="120"/>
      <c r="T293" s="120"/>
      <c r="U293" s="120"/>
      <c r="V293" s="120"/>
      <c r="W293" s="120"/>
      <c r="X293" s="120"/>
      <c r="Y293" s="120"/>
      <c r="Z293" s="120"/>
      <c r="AA293" s="120"/>
      <c r="AB293" s="120"/>
      <c r="AC293" s="120"/>
      <c r="AD293" s="120"/>
      <c r="AE293" s="120"/>
      <c r="AF293" s="120"/>
      <c r="AG293" s="120"/>
      <c r="AH293" s="120"/>
      <c r="AI293" s="120"/>
      <c r="AJ293" s="120"/>
      <c r="AK293" s="120"/>
      <c r="AL293" s="120"/>
      <c r="AM293" s="120"/>
      <c r="AN293" s="120"/>
      <c r="AO293" s="120"/>
      <c r="AP293" s="120"/>
      <c r="AQ293" s="120"/>
      <c r="AR293" s="120"/>
      <c r="AS293" s="120"/>
      <c r="AT293" s="120"/>
      <c r="AU293" s="120"/>
      <c r="AV293" s="120"/>
      <c r="AW293" s="120"/>
      <c r="AX293" s="120"/>
      <c r="AY293" s="120"/>
      <c r="AZ293" s="120"/>
      <c r="BA293" s="120"/>
      <c r="BB293" s="120"/>
      <c r="BC293" s="120"/>
      <c r="BD293" s="120"/>
      <c r="BE293" s="120"/>
      <c r="BF293" s="120"/>
      <c r="BG293" s="120"/>
    </row>
    <row r="294" spans="1:59" x14ac:dyDescent="0.4">
      <c r="A294" s="148"/>
      <c r="B294" s="149"/>
      <c r="C294" s="150"/>
      <c r="D294" s="150"/>
      <c r="E294" s="133"/>
      <c r="F294" s="133"/>
      <c r="G294" s="120"/>
      <c r="H294" s="120"/>
      <c r="I294" s="120"/>
      <c r="J294" s="120"/>
      <c r="K294" s="120"/>
      <c r="L294" s="120"/>
      <c r="M294" s="120"/>
      <c r="N294" s="120"/>
      <c r="O294" s="120"/>
      <c r="P294" s="120"/>
      <c r="Q294" s="120"/>
      <c r="R294" s="120"/>
      <c r="S294" s="120"/>
      <c r="T294" s="120"/>
      <c r="U294" s="120"/>
      <c r="V294" s="120"/>
      <c r="W294" s="120"/>
      <c r="X294" s="120"/>
      <c r="Y294" s="120"/>
      <c r="Z294" s="120"/>
      <c r="AA294" s="120"/>
      <c r="AB294" s="120"/>
      <c r="AC294" s="120"/>
      <c r="AD294" s="120"/>
      <c r="AE294" s="120"/>
      <c r="AF294" s="120"/>
      <c r="AG294" s="120"/>
      <c r="AH294" s="120"/>
      <c r="AI294" s="120"/>
      <c r="AJ294" s="120"/>
      <c r="AK294" s="120"/>
      <c r="AL294" s="120"/>
      <c r="AM294" s="120"/>
      <c r="AN294" s="120"/>
      <c r="AO294" s="120"/>
      <c r="AP294" s="120"/>
      <c r="AQ294" s="120"/>
      <c r="AR294" s="120"/>
      <c r="AS294" s="120"/>
      <c r="AT294" s="120"/>
      <c r="AU294" s="120"/>
      <c r="AV294" s="120"/>
      <c r="AW294" s="120"/>
      <c r="AX294" s="120"/>
      <c r="AY294" s="120"/>
      <c r="AZ294" s="120"/>
      <c r="BA294" s="120"/>
      <c r="BB294" s="120"/>
      <c r="BC294" s="120"/>
      <c r="BD294" s="120"/>
      <c r="BE294" s="120"/>
      <c r="BF294" s="120"/>
      <c r="BG294" s="120"/>
    </row>
    <row r="295" spans="1:59" x14ac:dyDescent="0.4">
      <c r="B295" s="160"/>
      <c r="G295" s="120"/>
      <c r="H295" s="120"/>
      <c r="I295" s="120"/>
      <c r="J295" s="120"/>
      <c r="K295" s="120"/>
      <c r="L295" s="120"/>
      <c r="M295" s="120"/>
      <c r="N295" s="120"/>
      <c r="O295" s="120"/>
      <c r="P295" s="120"/>
      <c r="Q295" s="120"/>
      <c r="R295" s="120"/>
      <c r="S295" s="120"/>
      <c r="T295" s="120"/>
      <c r="U295" s="120"/>
      <c r="V295" s="120"/>
      <c r="W295" s="120"/>
      <c r="X295" s="120"/>
      <c r="Y295" s="120"/>
      <c r="Z295" s="120"/>
      <c r="AA295" s="120"/>
      <c r="AB295" s="120"/>
      <c r="AC295" s="120"/>
      <c r="AD295" s="120"/>
      <c r="AE295" s="120"/>
      <c r="AF295" s="120"/>
      <c r="AG295" s="120"/>
      <c r="AH295" s="120"/>
      <c r="AI295" s="120"/>
      <c r="AJ295" s="120"/>
      <c r="AK295" s="120"/>
      <c r="AL295" s="120"/>
      <c r="AM295" s="120"/>
      <c r="AN295" s="120"/>
      <c r="AO295" s="120"/>
      <c r="AP295" s="120"/>
      <c r="AQ295" s="120"/>
      <c r="AR295" s="120"/>
      <c r="AS295" s="120"/>
      <c r="AT295" s="120"/>
      <c r="AU295" s="120"/>
      <c r="AV295" s="120"/>
      <c r="AW295" s="120"/>
      <c r="AX295" s="120"/>
      <c r="AY295" s="120"/>
      <c r="AZ295" s="120"/>
      <c r="BA295" s="120"/>
      <c r="BB295" s="120"/>
      <c r="BC295" s="120"/>
      <c r="BD295" s="120"/>
      <c r="BE295" s="120"/>
      <c r="BF295" s="120"/>
      <c r="BG295" s="120"/>
    </row>
    <row r="296" spans="1:59" x14ac:dyDescent="0.4">
      <c r="A296" s="126" t="s">
        <v>847</v>
      </c>
      <c r="B296" s="143"/>
      <c r="C296" s="129">
        <f>C297+C298+C299+C300+C301+C302</f>
        <v>198.60000000000002</v>
      </c>
      <c r="D296" s="129">
        <f t="shared" ref="D296:F296" si="27">D297+D298+D299+D300+D301+D302</f>
        <v>198603.17000000004</v>
      </c>
      <c r="E296" s="129">
        <f t="shared" si="27"/>
        <v>0</v>
      </c>
      <c r="F296" s="129">
        <f t="shared" si="27"/>
        <v>0</v>
      </c>
      <c r="G296" s="120"/>
      <c r="H296" s="120"/>
      <c r="I296" s="120"/>
      <c r="J296" s="120"/>
      <c r="K296" s="120"/>
      <c r="L296" s="120"/>
      <c r="M296" s="120"/>
      <c r="N296" s="120"/>
      <c r="O296" s="120"/>
      <c r="P296" s="120"/>
      <c r="Q296" s="120"/>
      <c r="R296" s="120"/>
      <c r="S296" s="120"/>
      <c r="T296" s="120"/>
      <c r="U296" s="120"/>
      <c r="V296" s="120"/>
      <c r="W296" s="120"/>
      <c r="X296" s="120"/>
      <c r="Y296" s="120"/>
      <c r="Z296" s="120"/>
      <c r="AA296" s="120"/>
      <c r="AB296" s="120"/>
      <c r="AC296" s="120"/>
      <c r="AD296" s="120"/>
      <c r="AE296" s="120"/>
      <c r="AF296" s="120"/>
      <c r="AG296" s="120"/>
      <c r="AH296" s="120"/>
      <c r="AI296" s="120"/>
      <c r="AJ296" s="120"/>
      <c r="AK296" s="120"/>
      <c r="AL296" s="120"/>
      <c r="AM296" s="120"/>
      <c r="AN296" s="120"/>
      <c r="AO296" s="120"/>
      <c r="AP296" s="120"/>
      <c r="AQ296" s="120"/>
      <c r="AR296" s="120"/>
      <c r="AS296" s="120"/>
      <c r="AT296" s="120"/>
      <c r="AU296" s="120"/>
      <c r="AV296" s="120"/>
      <c r="AW296" s="120"/>
      <c r="AX296" s="120"/>
      <c r="AY296" s="120"/>
      <c r="AZ296" s="120"/>
      <c r="BA296" s="120"/>
      <c r="BB296" s="120"/>
      <c r="BC296" s="120"/>
      <c r="BD296" s="120"/>
      <c r="BE296" s="120"/>
      <c r="BF296" s="120"/>
      <c r="BG296" s="120"/>
    </row>
    <row r="297" spans="1:59" x14ac:dyDescent="0.4">
      <c r="A297" s="144" t="s">
        <v>635</v>
      </c>
      <c r="B297" s="151" t="s">
        <v>636</v>
      </c>
      <c r="C297" s="146">
        <v>548.6</v>
      </c>
      <c r="D297" s="146">
        <v>548603.17000000004</v>
      </c>
      <c r="E297" s="129"/>
      <c r="F297" s="129"/>
      <c r="G297" s="120"/>
      <c r="H297" s="120"/>
      <c r="I297" s="120"/>
      <c r="J297" s="120"/>
      <c r="K297" s="120"/>
      <c r="L297" s="120"/>
      <c r="M297" s="120"/>
      <c r="N297" s="120"/>
      <c r="O297" s="120"/>
      <c r="P297" s="120"/>
      <c r="Q297" s="120"/>
      <c r="R297" s="120"/>
      <c r="S297" s="120"/>
      <c r="T297" s="120"/>
      <c r="U297" s="120"/>
      <c r="V297" s="120"/>
      <c r="W297" s="120"/>
      <c r="X297" s="120"/>
      <c r="Y297" s="120"/>
      <c r="Z297" s="120"/>
      <c r="AA297" s="120"/>
      <c r="AB297" s="120"/>
      <c r="AC297" s="120"/>
      <c r="AD297" s="120"/>
      <c r="AE297" s="120"/>
      <c r="AF297" s="120"/>
      <c r="AG297" s="120"/>
      <c r="AH297" s="120"/>
      <c r="AI297" s="120"/>
      <c r="AJ297" s="120"/>
      <c r="AK297" s="120"/>
      <c r="AL297" s="120"/>
      <c r="AM297" s="120"/>
      <c r="AN297" s="120"/>
      <c r="AO297" s="120"/>
      <c r="AP297" s="120"/>
      <c r="AQ297" s="120"/>
      <c r="AR297" s="120"/>
      <c r="AS297" s="120"/>
      <c r="AT297" s="120"/>
      <c r="AU297" s="120"/>
      <c r="AV297" s="120"/>
      <c r="AW297" s="120"/>
      <c r="AX297" s="120"/>
      <c r="AY297" s="120"/>
      <c r="AZ297" s="120"/>
      <c r="BA297" s="120"/>
      <c r="BB297" s="120"/>
      <c r="BC297" s="120"/>
      <c r="BD297" s="120"/>
      <c r="BE297" s="120"/>
      <c r="BF297" s="120"/>
      <c r="BG297" s="120"/>
    </row>
    <row r="298" spans="1:59" x14ac:dyDescent="0.4">
      <c r="A298" s="144" t="s">
        <v>622</v>
      </c>
      <c r="B298" s="151" t="s">
        <v>874</v>
      </c>
      <c r="C298" s="146"/>
      <c r="D298" s="146"/>
      <c r="E298" s="178">
        <v>0.5</v>
      </c>
      <c r="F298" s="178"/>
      <c r="G298" s="120"/>
      <c r="H298" s="120"/>
      <c r="I298" s="120"/>
      <c r="J298" s="120"/>
      <c r="K298" s="120"/>
      <c r="L298" s="120"/>
      <c r="M298" s="120"/>
      <c r="N298" s="120"/>
      <c r="O298" s="120"/>
      <c r="P298" s="120"/>
      <c r="Q298" s="120"/>
      <c r="R298" s="120"/>
      <c r="S298" s="120"/>
      <c r="T298" s="120"/>
      <c r="U298" s="120"/>
      <c r="V298" s="120"/>
      <c r="W298" s="120"/>
      <c r="X298" s="120"/>
      <c r="Y298" s="120"/>
      <c r="Z298" s="120"/>
      <c r="AA298" s="120"/>
      <c r="AB298" s="120"/>
      <c r="AC298" s="120"/>
      <c r="AD298" s="120"/>
      <c r="AE298" s="120"/>
      <c r="AF298" s="120"/>
      <c r="AG298" s="120"/>
      <c r="AH298" s="120"/>
      <c r="AI298" s="120"/>
      <c r="AJ298" s="120"/>
      <c r="AK298" s="120"/>
      <c r="AL298" s="120"/>
      <c r="AM298" s="120"/>
      <c r="AN298" s="120"/>
      <c r="AO298" s="120"/>
      <c r="AP298" s="120"/>
      <c r="AQ298" s="120"/>
      <c r="AR298" s="120"/>
      <c r="AS298" s="120"/>
      <c r="AT298" s="120"/>
      <c r="AU298" s="120"/>
      <c r="AV298" s="120"/>
      <c r="AW298" s="120"/>
      <c r="AX298" s="120"/>
      <c r="AY298" s="120"/>
      <c r="AZ298" s="120"/>
      <c r="BA298" s="120"/>
      <c r="BB298" s="120"/>
      <c r="BC298" s="120"/>
      <c r="BD298" s="120"/>
      <c r="BE298" s="120"/>
      <c r="BF298" s="120"/>
      <c r="BG298" s="120"/>
    </row>
    <row r="299" spans="1:59" ht="54" x14ac:dyDescent="0.4">
      <c r="A299" s="144" t="s">
        <v>872</v>
      </c>
      <c r="B299" s="145" t="s">
        <v>875</v>
      </c>
      <c r="C299" s="146"/>
      <c r="D299" s="146"/>
      <c r="E299" s="178">
        <v>-0.5</v>
      </c>
      <c r="F299" s="178"/>
      <c r="G299" s="120"/>
      <c r="H299" s="120"/>
      <c r="I299" s="120"/>
      <c r="J299" s="120"/>
      <c r="K299" s="120"/>
      <c r="L299" s="120"/>
      <c r="M299" s="120"/>
      <c r="N299" s="120"/>
      <c r="O299" s="120"/>
      <c r="P299" s="120"/>
      <c r="Q299" s="120"/>
      <c r="R299" s="120"/>
      <c r="S299" s="120"/>
      <c r="T299" s="120"/>
      <c r="U299" s="120"/>
      <c r="V299" s="120"/>
      <c r="W299" s="120"/>
      <c r="X299" s="120"/>
      <c r="Y299" s="120"/>
      <c r="Z299" s="120"/>
      <c r="AA299" s="120"/>
      <c r="AB299" s="120"/>
      <c r="AC299" s="120"/>
      <c r="AD299" s="120"/>
      <c r="AE299" s="120"/>
      <c r="AF299" s="120"/>
      <c r="AG299" s="120"/>
      <c r="AH299" s="120"/>
      <c r="AI299" s="120"/>
      <c r="AJ299" s="120"/>
      <c r="AK299" s="120"/>
      <c r="AL299" s="120"/>
      <c r="AM299" s="120"/>
      <c r="AN299" s="120"/>
      <c r="AO299" s="120"/>
      <c r="AP299" s="120"/>
      <c r="AQ299" s="120"/>
      <c r="AR299" s="120"/>
      <c r="AS299" s="120"/>
      <c r="AT299" s="120"/>
      <c r="AU299" s="120"/>
      <c r="AV299" s="120"/>
      <c r="AW299" s="120"/>
      <c r="AX299" s="120"/>
      <c r="AY299" s="120"/>
      <c r="AZ299" s="120"/>
      <c r="BA299" s="120"/>
      <c r="BB299" s="120"/>
      <c r="BC299" s="120"/>
      <c r="BD299" s="120"/>
      <c r="BE299" s="120"/>
      <c r="BF299" s="120"/>
      <c r="BG299" s="120"/>
    </row>
    <row r="300" spans="1:59" x14ac:dyDescent="0.4">
      <c r="A300" s="144" t="s">
        <v>635</v>
      </c>
      <c r="B300" s="151" t="s">
        <v>877</v>
      </c>
      <c r="C300" s="146"/>
      <c r="D300" s="146"/>
      <c r="E300" s="178">
        <v>0.19</v>
      </c>
      <c r="F300" s="178"/>
      <c r="G300" s="120"/>
      <c r="H300" s="120"/>
      <c r="I300" s="120"/>
      <c r="J300" s="120"/>
      <c r="K300" s="120"/>
      <c r="L300" s="120"/>
      <c r="M300" s="120"/>
      <c r="N300" s="120"/>
      <c r="O300" s="120"/>
      <c r="P300" s="120"/>
      <c r="Q300" s="120"/>
      <c r="R300" s="120"/>
      <c r="S300" s="120"/>
      <c r="T300" s="120"/>
      <c r="U300" s="120"/>
      <c r="V300" s="120"/>
      <c r="W300" s="120"/>
      <c r="X300" s="120"/>
      <c r="Y300" s="120"/>
      <c r="Z300" s="120"/>
      <c r="AA300" s="120"/>
      <c r="AB300" s="120"/>
      <c r="AC300" s="120"/>
      <c r="AD300" s="120"/>
      <c r="AE300" s="120"/>
      <c r="AF300" s="120"/>
      <c r="AG300" s="120"/>
      <c r="AH300" s="120"/>
      <c r="AI300" s="120"/>
      <c r="AJ300" s="120"/>
      <c r="AK300" s="120"/>
      <c r="AL300" s="120"/>
      <c r="AM300" s="120"/>
      <c r="AN300" s="120"/>
      <c r="AO300" s="120"/>
      <c r="AP300" s="120"/>
      <c r="AQ300" s="120"/>
      <c r="AR300" s="120"/>
      <c r="AS300" s="120"/>
      <c r="AT300" s="120"/>
      <c r="AU300" s="120"/>
      <c r="AV300" s="120"/>
      <c r="AW300" s="120"/>
      <c r="AX300" s="120"/>
      <c r="AY300" s="120"/>
      <c r="AZ300" s="120"/>
      <c r="BA300" s="120"/>
      <c r="BB300" s="120"/>
      <c r="BC300" s="120"/>
      <c r="BD300" s="120"/>
      <c r="BE300" s="120"/>
      <c r="BF300" s="120"/>
      <c r="BG300" s="120"/>
    </row>
    <row r="301" spans="1:59" ht="108" x14ac:dyDescent="0.4">
      <c r="A301" s="144" t="s">
        <v>869</v>
      </c>
      <c r="B301" s="151" t="s">
        <v>876</v>
      </c>
      <c r="C301" s="146"/>
      <c r="D301" s="146"/>
      <c r="E301" s="178">
        <v>-0.19</v>
      </c>
      <c r="F301" s="178"/>
      <c r="G301" s="120"/>
      <c r="H301" s="120"/>
      <c r="I301" s="120"/>
      <c r="J301" s="120"/>
      <c r="K301" s="120"/>
      <c r="L301" s="120"/>
      <c r="M301" s="120"/>
      <c r="N301" s="120"/>
      <c r="O301" s="120"/>
      <c r="P301" s="120"/>
      <c r="Q301" s="120"/>
      <c r="R301" s="120"/>
      <c r="S301" s="120"/>
      <c r="T301" s="120"/>
      <c r="U301" s="120"/>
      <c r="V301" s="120"/>
      <c r="W301" s="120"/>
      <c r="X301" s="120"/>
      <c r="Y301" s="120"/>
      <c r="Z301" s="120"/>
      <c r="AA301" s="120"/>
      <c r="AB301" s="120"/>
      <c r="AC301" s="120"/>
      <c r="AD301" s="120"/>
      <c r="AE301" s="120"/>
      <c r="AF301" s="120"/>
      <c r="AG301" s="120"/>
      <c r="AH301" s="120"/>
      <c r="AI301" s="120"/>
      <c r="AJ301" s="120"/>
      <c r="AK301" s="120"/>
      <c r="AL301" s="120"/>
      <c r="AM301" s="120"/>
      <c r="AN301" s="120"/>
      <c r="AO301" s="120"/>
      <c r="AP301" s="120"/>
      <c r="AQ301" s="120"/>
      <c r="AR301" s="120"/>
      <c r="AS301" s="120"/>
      <c r="AT301" s="120"/>
      <c r="AU301" s="120"/>
      <c r="AV301" s="120"/>
      <c r="AW301" s="120"/>
      <c r="AX301" s="120"/>
      <c r="AY301" s="120"/>
      <c r="AZ301" s="120"/>
      <c r="BA301" s="120"/>
      <c r="BB301" s="120"/>
      <c r="BC301" s="120"/>
      <c r="BD301" s="120"/>
      <c r="BE301" s="120"/>
      <c r="BF301" s="120"/>
      <c r="BG301" s="120"/>
    </row>
    <row r="302" spans="1:59" x14ac:dyDescent="0.4">
      <c r="A302" s="144" t="s">
        <v>771</v>
      </c>
      <c r="B302" s="151" t="s">
        <v>951</v>
      </c>
      <c r="C302" s="146">
        <v>-350</v>
      </c>
      <c r="D302" s="146">
        <v>-350000</v>
      </c>
      <c r="E302" s="146"/>
      <c r="F302" s="146"/>
      <c r="G302" s="120"/>
      <c r="H302" s="120"/>
      <c r="I302" s="120"/>
      <c r="J302" s="120"/>
      <c r="K302" s="120"/>
      <c r="L302" s="120"/>
      <c r="M302" s="120"/>
      <c r="N302" s="120"/>
      <c r="O302" s="120"/>
      <c r="P302" s="120"/>
      <c r="Q302" s="120"/>
      <c r="R302" s="120"/>
      <c r="S302" s="120"/>
      <c r="T302" s="120"/>
      <c r="U302" s="120"/>
      <c r="V302" s="120"/>
      <c r="W302" s="120"/>
      <c r="X302" s="120"/>
      <c r="Y302" s="120"/>
      <c r="Z302" s="120"/>
      <c r="AA302" s="120"/>
      <c r="AB302" s="120"/>
      <c r="AC302" s="120"/>
      <c r="AD302" s="120"/>
      <c r="AE302" s="120"/>
      <c r="AF302" s="120"/>
      <c r="AG302" s="120"/>
      <c r="AH302" s="120"/>
      <c r="AI302" s="120"/>
      <c r="AJ302" s="120"/>
      <c r="AK302" s="120"/>
      <c r="AL302" s="120"/>
      <c r="AM302" s="120"/>
      <c r="AN302" s="120"/>
      <c r="AO302" s="120"/>
      <c r="AP302" s="120"/>
      <c r="AQ302" s="120"/>
      <c r="AR302" s="120"/>
      <c r="AS302" s="120"/>
      <c r="AT302" s="120"/>
      <c r="AU302" s="120"/>
      <c r="AV302" s="120"/>
      <c r="AW302" s="120"/>
      <c r="AX302" s="120"/>
      <c r="AY302" s="120"/>
      <c r="AZ302" s="120"/>
      <c r="BA302" s="120"/>
      <c r="BB302" s="120"/>
      <c r="BC302" s="120"/>
      <c r="BD302" s="120"/>
      <c r="BE302" s="120"/>
      <c r="BF302" s="120"/>
      <c r="BG302" s="120"/>
    </row>
    <row r="303" spans="1:59" x14ac:dyDescent="0.4">
      <c r="B303" s="160"/>
      <c r="G303" s="120"/>
      <c r="H303" s="120"/>
      <c r="I303" s="120"/>
      <c r="J303" s="120"/>
      <c r="K303" s="120"/>
      <c r="L303" s="120"/>
      <c r="M303" s="120"/>
      <c r="N303" s="120"/>
      <c r="O303" s="120"/>
      <c r="P303" s="120"/>
      <c r="Q303" s="120"/>
      <c r="R303" s="120"/>
      <c r="S303" s="120"/>
      <c r="T303" s="120"/>
      <c r="U303" s="120"/>
      <c r="V303" s="120"/>
      <c r="W303" s="120"/>
      <c r="X303" s="120"/>
      <c r="Y303" s="120"/>
      <c r="Z303" s="120"/>
      <c r="AA303" s="120"/>
      <c r="AB303" s="120"/>
      <c r="AC303" s="120"/>
      <c r="AD303" s="120"/>
      <c r="AE303" s="120"/>
      <c r="AF303" s="120"/>
      <c r="AG303" s="120"/>
      <c r="AH303" s="120"/>
      <c r="AI303" s="120"/>
      <c r="AJ303" s="120"/>
      <c r="AK303" s="120"/>
      <c r="AL303" s="120"/>
      <c r="AM303" s="120"/>
      <c r="AN303" s="120"/>
      <c r="AO303" s="120"/>
      <c r="AP303" s="120"/>
      <c r="AQ303" s="120"/>
      <c r="AR303" s="120"/>
      <c r="AS303" s="120"/>
      <c r="AT303" s="120"/>
      <c r="AU303" s="120"/>
      <c r="AV303" s="120"/>
      <c r="AW303" s="120"/>
      <c r="AX303" s="120"/>
      <c r="AY303" s="120"/>
      <c r="AZ303" s="120"/>
      <c r="BA303" s="120"/>
      <c r="BB303" s="120"/>
      <c r="BC303" s="120"/>
      <c r="BD303" s="120"/>
      <c r="BE303" s="120"/>
      <c r="BF303" s="120"/>
      <c r="BG303" s="120"/>
    </row>
    <row r="304" spans="1:59" x14ac:dyDescent="0.4">
      <c r="B304" s="160"/>
      <c r="G304" s="120"/>
      <c r="H304" s="120"/>
      <c r="I304" s="120"/>
      <c r="J304" s="120"/>
      <c r="K304" s="120"/>
      <c r="L304" s="120"/>
      <c r="M304" s="120"/>
      <c r="N304" s="120"/>
      <c r="O304" s="120"/>
      <c r="P304" s="120"/>
      <c r="Q304" s="120"/>
      <c r="R304" s="120"/>
      <c r="S304" s="120"/>
      <c r="T304" s="120"/>
      <c r="U304" s="120"/>
      <c r="V304" s="120"/>
      <c r="W304" s="120"/>
      <c r="X304" s="120"/>
      <c r="Y304" s="120"/>
      <c r="Z304" s="120"/>
      <c r="AA304" s="120"/>
      <c r="AB304" s="120"/>
      <c r="AC304" s="120"/>
      <c r="AD304" s="120"/>
      <c r="AE304" s="120"/>
      <c r="AF304" s="120"/>
      <c r="AG304" s="120"/>
      <c r="AH304" s="120"/>
      <c r="AI304" s="120"/>
      <c r="AJ304" s="120"/>
      <c r="AK304" s="120"/>
      <c r="AL304" s="120"/>
      <c r="AM304" s="120"/>
      <c r="AN304" s="120"/>
      <c r="AO304" s="120"/>
      <c r="AP304" s="120"/>
      <c r="AQ304" s="120"/>
      <c r="AR304" s="120"/>
      <c r="AS304" s="120"/>
      <c r="AT304" s="120"/>
      <c r="AU304" s="120"/>
      <c r="AV304" s="120"/>
      <c r="AW304" s="120"/>
      <c r="AX304" s="120"/>
      <c r="AY304" s="120"/>
      <c r="AZ304" s="120"/>
      <c r="BA304" s="120"/>
      <c r="BB304" s="120"/>
      <c r="BC304" s="120"/>
      <c r="BD304" s="120"/>
      <c r="BE304" s="120"/>
      <c r="BF304" s="120"/>
      <c r="BG304" s="120"/>
    </row>
    <row r="305" spans="1:59" x14ac:dyDescent="0.4">
      <c r="A305" s="126" t="s">
        <v>848</v>
      </c>
      <c r="B305" s="143"/>
      <c r="C305" s="129">
        <f>C306+C307+C308+C309</f>
        <v>0</v>
      </c>
      <c r="D305" s="129">
        <f t="shared" ref="D305:F305" si="28">D306+D307+D308+D309</f>
        <v>0</v>
      </c>
      <c r="E305" s="129">
        <f t="shared" si="28"/>
        <v>0</v>
      </c>
      <c r="F305" s="129">
        <f t="shared" si="28"/>
        <v>0</v>
      </c>
      <c r="G305" s="120"/>
      <c r="H305" s="120"/>
      <c r="I305" s="120"/>
      <c r="J305" s="120"/>
      <c r="K305" s="120"/>
      <c r="L305" s="120"/>
      <c r="M305" s="120"/>
      <c r="N305" s="120"/>
      <c r="O305" s="120"/>
      <c r="P305" s="120"/>
      <c r="Q305" s="120"/>
      <c r="R305" s="120"/>
      <c r="S305" s="120"/>
      <c r="T305" s="120"/>
      <c r="U305" s="120"/>
      <c r="V305" s="120"/>
      <c r="W305" s="120"/>
      <c r="X305" s="120"/>
      <c r="Y305" s="120"/>
      <c r="Z305" s="120"/>
      <c r="AA305" s="120"/>
      <c r="AB305" s="120"/>
      <c r="AC305" s="120"/>
      <c r="AD305" s="120"/>
      <c r="AE305" s="120"/>
      <c r="AF305" s="120"/>
      <c r="AG305" s="120"/>
      <c r="AH305" s="120"/>
      <c r="AI305" s="120"/>
      <c r="AJ305" s="120"/>
      <c r="AK305" s="120"/>
      <c r="AL305" s="120"/>
      <c r="AM305" s="120"/>
      <c r="AN305" s="120"/>
      <c r="AO305" s="120"/>
      <c r="AP305" s="120"/>
      <c r="AQ305" s="120"/>
      <c r="AR305" s="120"/>
      <c r="AS305" s="120"/>
      <c r="AT305" s="120"/>
      <c r="AU305" s="120"/>
      <c r="AV305" s="120"/>
      <c r="AW305" s="120"/>
      <c r="AX305" s="120"/>
      <c r="AY305" s="120"/>
      <c r="AZ305" s="120"/>
      <c r="BA305" s="120"/>
      <c r="BB305" s="120"/>
      <c r="BC305" s="120"/>
      <c r="BD305" s="120"/>
      <c r="BE305" s="120"/>
      <c r="BF305" s="120"/>
      <c r="BG305" s="120"/>
    </row>
    <row r="306" spans="1:59" ht="36" x14ac:dyDescent="0.4">
      <c r="A306" s="144" t="s">
        <v>663</v>
      </c>
      <c r="B306" s="145" t="s">
        <v>780</v>
      </c>
      <c r="C306" s="146">
        <v>-100</v>
      </c>
      <c r="D306" s="146">
        <v>-100000</v>
      </c>
      <c r="E306" s="146">
        <v>-100000</v>
      </c>
      <c r="F306" s="146">
        <v>-100000</v>
      </c>
      <c r="G306" s="120"/>
      <c r="H306" s="120"/>
      <c r="I306" s="120"/>
      <c r="J306" s="120"/>
      <c r="K306" s="120"/>
      <c r="L306" s="120"/>
      <c r="M306" s="120"/>
      <c r="N306" s="120"/>
      <c r="O306" s="120"/>
      <c r="P306" s="120"/>
      <c r="Q306" s="120"/>
      <c r="R306" s="120"/>
      <c r="S306" s="120"/>
      <c r="T306" s="120"/>
      <c r="U306" s="120"/>
      <c r="V306" s="120"/>
      <c r="W306" s="120"/>
      <c r="X306" s="120"/>
      <c r="Y306" s="120"/>
      <c r="Z306" s="120"/>
      <c r="AA306" s="120"/>
      <c r="AB306" s="120"/>
      <c r="AC306" s="120"/>
      <c r="AD306" s="120"/>
      <c r="AE306" s="120"/>
      <c r="AF306" s="120"/>
      <c r="AG306" s="120"/>
      <c r="AH306" s="120"/>
      <c r="AI306" s="120"/>
      <c r="AJ306" s="120"/>
      <c r="AK306" s="120"/>
      <c r="AL306" s="120"/>
      <c r="AM306" s="120"/>
      <c r="AN306" s="120"/>
      <c r="AO306" s="120"/>
      <c r="AP306" s="120"/>
      <c r="AQ306" s="120"/>
      <c r="AR306" s="120"/>
      <c r="AS306" s="120"/>
      <c r="AT306" s="120"/>
      <c r="AU306" s="120"/>
      <c r="AV306" s="120"/>
      <c r="AW306" s="120"/>
      <c r="AX306" s="120"/>
      <c r="AY306" s="120"/>
      <c r="AZ306" s="120"/>
      <c r="BA306" s="120"/>
      <c r="BB306" s="120"/>
      <c r="BC306" s="120"/>
      <c r="BD306" s="120"/>
      <c r="BE306" s="120"/>
      <c r="BF306" s="120"/>
      <c r="BG306" s="120"/>
    </row>
    <row r="307" spans="1:59" ht="36" x14ac:dyDescent="0.4">
      <c r="A307" s="144" t="s">
        <v>664</v>
      </c>
      <c r="B307" s="145" t="s">
        <v>780</v>
      </c>
      <c r="C307" s="146">
        <v>100</v>
      </c>
      <c r="D307" s="146">
        <v>100000</v>
      </c>
      <c r="E307" s="146">
        <v>100000</v>
      </c>
      <c r="F307" s="146">
        <v>100000</v>
      </c>
      <c r="G307" s="120"/>
      <c r="H307" s="120"/>
      <c r="I307" s="120"/>
      <c r="J307" s="120"/>
      <c r="K307" s="120"/>
      <c r="L307" s="120"/>
      <c r="M307" s="120"/>
      <c r="N307" s="120"/>
      <c r="O307" s="120"/>
      <c r="P307" s="120"/>
      <c r="Q307" s="120"/>
      <c r="R307" s="120"/>
      <c r="S307" s="120"/>
      <c r="T307" s="120"/>
      <c r="U307" s="120"/>
      <c r="V307" s="120"/>
      <c r="W307" s="120"/>
      <c r="X307" s="120"/>
      <c r="Y307" s="120"/>
      <c r="Z307" s="120"/>
      <c r="AA307" s="120"/>
      <c r="AB307" s="120"/>
      <c r="AC307" s="120"/>
      <c r="AD307" s="120"/>
      <c r="AE307" s="120"/>
      <c r="AF307" s="120"/>
      <c r="AG307" s="120"/>
      <c r="AH307" s="120"/>
      <c r="AI307" s="120"/>
      <c r="AJ307" s="120"/>
      <c r="AK307" s="120"/>
      <c r="AL307" s="120"/>
      <c r="AM307" s="120"/>
      <c r="AN307" s="120"/>
      <c r="AO307" s="120"/>
      <c r="AP307" s="120"/>
      <c r="AQ307" s="120"/>
      <c r="AR307" s="120"/>
      <c r="AS307" s="120"/>
      <c r="AT307" s="120"/>
      <c r="AU307" s="120"/>
      <c r="AV307" s="120"/>
      <c r="AW307" s="120"/>
      <c r="AX307" s="120"/>
      <c r="AY307" s="120"/>
      <c r="AZ307" s="120"/>
      <c r="BA307" s="120"/>
      <c r="BB307" s="120"/>
      <c r="BC307" s="120"/>
      <c r="BD307" s="120"/>
      <c r="BE307" s="120"/>
      <c r="BF307" s="120"/>
      <c r="BG307" s="120"/>
    </row>
    <row r="308" spans="1:59" ht="54" x14ac:dyDescent="0.4">
      <c r="A308" s="144" t="s">
        <v>600</v>
      </c>
      <c r="B308" s="145" t="s">
        <v>953</v>
      </c>
      <c r="C308" s="146">
        <v>-14.4</v>
      </c>
      <c r="D308" s="146">
        <v>-14400</v>
      </c>
      <c r="E308" s="146"/>
      <c r="F308" s="146"/>
      <c r="G308" s="120"/>
      <c r="H308" s="120"/>
      <c r="I308" s="120"/>
      <c r="J308" s="120"/>
      <c r="K308" s="120"/>
      <c r="L308" s="120"/>
      <c r="M308" s="120"/>
      <c r="N308" s="120"/>
      <c r="O308" s="120"/>
      <c r="P308" s="120"/>
      <c r="Q308" s="120"/>
      <c r="R308" s="120"/>
      <c r="S308" s="120"/>
      <c r="T308" s="120"/>
      <c r="U308" s="120"/>
      <c r="V308" s="120"/>
      <c r="W308" s="120"/>
      <c r="X308" s="120"/>
      <c r="Y308" s="120"/>
      <c r="Z308" s="120"/>
      <c r="AA308" s="120"/>
      <c r="AB308" s="120"/>
      <c r="AC308" s="120"/>
      <c r="AD308" s="120"/>
      <c r="AE308" s="120"/>
      <c r="AF308" s="120"/>
      <c r="AG308" s="120"/>
      <c r="AH308" s="120"/>
      <c r="AI308" s="120"/>
      <c r="AJ308" s="120"/>
      <c r="AK308" s="120"/>
      <c r="AL308" s="120"/>
      <c r="AM308" s="120"/>
      <c r="AN308" s="120"/>
      <c r="AO308" s="120"/>
      <c r="AP308" s="120"/>
      <c r="AQ308" s="120"/>
      <c r="AR308" s="120"/>
      <c r="AS308" s="120"/>
      <c r="AT308" s="120"/>
      <c r="AU308" s="120"/>
      <c r="AV308" s="120"/>
      <c r="AW308" s="120"/>
      <c r="AX308" s="120"/>
      <c r="AY308" s="120"/>
      <c r="AZ308" s="120"/>
      <c r="BA308" s="120"/>
      <c r="BB308" s="120"/>
      <c r="BC308" s="120"/>
      <c r="BD308" s="120"/>
      <c r="BE308" s="120"/>
      <c r="BF308" s="120"/>
      <c r="BG308" s="120"/>
    </row>
    <row r="309" spans="1:59" ht="54" x14ac:dyDescent="0.4">
      <c r="A309" s="144" t="s">
        <v>952</v>
      </c>
      <c r="B309" s="145" t="s">
        <v>953</v>
      </c>
      <c r="C309" s="146">
        <v>14.4</v>
      </c>
      <c r="D309" s="146">
        <v>14400</v>
      </c>
      <c r="E309" s="146"/>
      <c r="F309" s="146"/>
      <c r="G309" s="120"/>
      <c r="H309" s="120"/>
      <c r="I309" s="120"/>
      <c r="J309" s="120"/>
      <c r="K309" s="120"/>
      <c r="L309" s="120"/>
      <c r="M309" s="120"/>
      <c r="N309" s="120"/>
      <c r="O309" s="120"/>
      <c r="P309" s="120"/>
      <c r="Q309" s="120"/>
      <c r="R309" s="120"/>
      <c r="S309" s="120"/>
      <c r="T309" s="120"/>
      <c r="U309" s="120"/>
      <c r="V309" s="120"/>
      <c r="W309" s="120"/>
      <c r="X309" s="120"/>
      <c r="Y309" s="120"/>
      <c r="Z309" s="120"/>
      <c r="AA309" s="120"/>
      <c r="AB309" s="120"/>
      <c r="AC309" s="120"/>
      <c r="AD309" s="120"/>
      <c r="AE309" s="120"/>
      <c r="AF309" s="120"/>
      <c r="AG309" s="120"/>
      <c r="AH309" s="120"/>
      <c r="AI309" s="120"/>
      <c r="AJ309" s="120"/>
      <c r="AK309" s="120"/>
      <c r="AL309" s="120"/>
      <c r="AM309" s="120"/>
      <c r="AN309" s="120"/>
      <c r="AO309" s="120"/>
      <c r="AP309" s="120"/>
      <c r="AQ309" s="120"/>
      <c r="AR309" s="120"/>
      <c r="AS309" s="120"/>
      <c r="AT309" s="120"/>
      <c r="AU309" s="120"/>
      <c r="AV309" s="120"/>
      <c r="AW309" s="120"/>
      <c r="AX309" s="120"/>
      <c r="AY309" s="120"/>
      <c r="AZ309" s="120"/>
      <c r="BA309" s="120"/>
      <c r="BB309" s="120"/>
      <c r="BC309" s="120"/>
      <c r="BD309" s="120"/>
      <c r="BE309" s="120"/>
      <c r="BF309" s="120"/>
      <c r="BG309" s="120"/>
    </row>
    <row r="310" spans="1:59" x14ac:dyDescent="0.4">
      <c r="B310" s="160"/>
      <c r="G310" s="120"/>
      <c r="H310" s="120"/>
      <c r="I310" s="120"/>
      <c r="J310" s="120"/>
      <c r="K310" s="120"/>
      <c r="L310" s="120"/>
      <c r="M310" s="120"/>
      <c r="N310" s="120"/>
      <c r="O310" s="120"/>
      <c r="P310" s="120"/>
      <c r="Q310" s="120"/>
      <c r="R310" s="120"/>
      <c r="S310" s="120"/>
      <c r="T310" s="120"/>
      <c r="U310" s="120"/>
      <c r="V310" s="120"/>
      <c r="W310" s="120"/>
      <c r="X310" s="120"/>
      <c r="Y310" s="120"/>
      <c r="Z310" s="120"/>
      <c r="AA310" s="120"/>
      <c r="AB310" s="120"/>
      <c r="AC310" s="120"/>
      <c r="AD310" s="120"/>
      <c r="AE310" s="120"/>
      <c r="AF310" s="120"/>
      <c r="AG310" s="120"/>
      <c r="AH310" s="120"/>
      <c r="AI310" s="120"/>
      <c r="AJ310" s="120"/>
      <c r="AK310" s="120"/>
      <c r="AL310" s="120"/>
      <c r="AM310" s="120"/>
      <c r="AN310" s="120"/>
      <c r="AO310" s="120"/>
      <c r="AP310" s="120"/>
      <c r="AQ310" s="120"/>
      <c r="AR310" s="120"/>
      <c r="AS310" s="120"/>
      <c r="AT310" s="120"/>
      <c r="AU310" s="120"/>
      <c r="AV310" s="120"/>
      <c r="AW310" s="120"/>
      <c r="AX310" s="120"/>
      <c r="AY310" s="120"/>
      <c r="AZ310" s="120"/>
      <c r="BA310" s="120"/>
      <c r="BB310" s="120"/>
      <c r="BC310" s="120"/>
      <c r="BD310" s="120"/>
      <c r="BE310" s="120"/>
      <c r="BF310" s="120"/>
      <c r="BG310" s="120"/>
    </row>
    <row r="311" spans="1:59" x14ac:dyDescent="0.4">
      <c r="B311" s="160"/>
      <c r="G311" s="120"/>
      <c r="H311" s="120"/>
      <c r="I311" s="120"/>
      <c r="J311" s="120"/>
      <c r="K311" s="120"/>
      <c r="L311" s="120"/>
      <c r="M311" s="120"/>
      <c r="N311" s="120"/>
      <c r="O311" s="120"/>
      <c r="P311" s="120"/>
      <c r="Q311" s="120"/>
      <c r="R311" s="120"/>
      <c r="S311" s="120"/>
      <c r="T311" s="120"/>
      <c r="U311" s="120"/>
      <c r="V311" s="120"/>
      <c r="W311" s="120"/>
      <c r="X311" s="120"/>
      <c r="Y311" s="120"/>
      <c r="Z311" s="120"/>
      <c r="AA311" s="120"/>
      <c r="AB311" s="120"/>
      <c r="AC311" s="120"/>
      <c r="AD311" s="120"/>
      <c r="AE311" s="120"/>
      <c r="AF311" s="120"/>
      <c r="AG311" s="120"/>
      <c r="AH311" s="120"/>
      <c r="AI311" s="120"/>
      <c r="AJ311" s="120"/>
      <c r="AK311" s="120"/>
      <c r="AL311" s="120"/>
      <c r="AM311" s="120"/>
      <c r="AN311" s="120"/>
      <c r="AO311" s="120"/>
      <c r="AP311" s="120"/>
      <c r="AQ311" s="120"/>
      <c r="AR311" s="120"/>
      <c r="AS311" s="120"/>
      <c r="AT311" s="120"/>
      <c r="AU311" s="120"/>
      <c r="AV311" s="120"/>
      <c r="AW311" s="120"/>
      <c r="AX311" s="120"/>
      <c r="AY311" s="120"/>
      <c r="AZ311" s="120"/>
      <c r="BA311" s="120"/>
      <c r="BB311" s="120"/>
      <c r="BC311" s="120"/>
      <c r="BD311" s="120"/>
      <c r="BE311" s="120"/>
      <c r="BF311" s="120"/>
      <c r="BG311" s="120"/>
    </row>
    <row r="312" spans="1:59" x14ac:dyDescent="0.4">
      <c r="A312" s="126" t="s">
        <v>849</v>
      </c>
      <c r="B312" s="143"/>
      <c r="C312" s="128">
        <f>C313+C314+C315+C316+C317+C318</f>
        <v>-2938.34</v>
      </c>
      <c r="D312" s="128">
        <f t="shared" ref="D312:F312" si="29">D313+D314+D315+D316+D317+D318</f>
        <v>-2938349.28</v>
      </c>
      <c r="E312" s="128">
        <f t="shared" si="29"/>
        <v>0</v>
      </c>
      <c r="F312" s="128">
        <f t="shared" si="29"/>
        <v>0</v>
      </c>
      <c r="G312" s="120"/>
      <c r="H312" s="120"/>
      <c r="I312" s="120"/>
      <c r="J312" s="120"/>
      <c r="K312" s="120"/>
      <c r="L312" s="120"/>
      <c r="M312" s="120"/>
      <c r="N312" s="120"/>
      <c r="O312" s="120"/>
      <c r="P312" s="120"/>
      <c r="Q312" s="120"/>
      <c r="R312" s="120"/>
      <c r="S312" s="120"/>
      <c r="T312" s="120"/>
      <c r="U312" s="120"/>
      <c r="V312" s="120"/>
      <c r="W312" s="120"/>
      <c r="X312" s="120"/>
      <c r="Y312" s="120"/>
      <c r="Z312" s="120"/>
      <c r="AA312" s="120"/>
      <c r="AB312" s="120"/>
      <c r="AC312" s="120"/>
      <c r="AD312" s="120"/>
      <c r="AE312" s="120"/>
      <c r="AF312" s="120"/>
      <c r="AG312" s="120"/>
      <c r="AH312" s="120"/>
      <c r="AI312" s="120"/>
      <c r="AJ312" s="120"/>
      <c r="AK312" s="120"/>
      <c r="AL312" s="120"/>
      <c r="AM312" s="120"/>
      <c r="AN312" s="120"/>
      <c r="AO312" s="120"/>
      <c r="AP312" s="120"/>
      <c r="AQ312" s="120"/>
      <c r="AR312" s="120"/>
      <c r="AS312" s="120"/>
      <c r="AT312" s="120"/>
      <c r="AU312" s="120"/>
      <c r="AV312" s="120"/>
      <c r="AW312" s="120"/>
      <c r="AX312" s="120"/>
      <c r="AY312" s="120"/>
      <c r="AZ312" s="120"/>
      <c r="BA312" s="120"/>
      <c r="BB312" s="120"/>
      <c r="BC312" s="120"/>
      <c r="BD312" s="120"/>
      <c r="BE312" s="120"/>
      <c r="BF312" s="120"/>
      <c r="BG312" s="120"/>
    </row>
    <row r="313" spans="1:59" x14ac:dyDescent="0.4">
      <c r="A313" s="144" t="s">
        <v>633</v>
      </c>
      <c r="B313" s="145" t="s">
        <v>634</v>
      </c>
      <c r="C313" s="146">
        <v>-548.6</v>
      </c>
      <c r="D313" s="146">
        <v>-548603.17000000004</v>
      </c>
      <c r="E313" s="146"/>
      <c r="F313" s="146"/>
      <c r="G313" s="120"/>
      <c r="H313" s="120"/>
      <c r="I313" s="120"/>
      <c r="J313" s="120"/>
      <c r="K313" s="120"/>
      <c r="L313" s="120"/>
      <c r="M313" s="120"/>
      <c r="N313" s="120"/>
      <c r="O313" s="120"/>
      <c r="P313" s="120"/>
      <c r="Q313" s="120"/>
      <c r="R313" s="120"/>
      <c r="S313" s="120"/>
      <c r="T313" s="120"/>
      <c r="U313" s="120"/>
      <c r="V313" s="120"/>
      <c r="W313" s="120"/>
      <c r="X313" s="120"/>
      <c r="Y313" s="120"/>
      <c r="Z313" s="120"/>
      <c r="AA313" s="120"/>
      <c r="AB313" s="120"/>
      <c r="AC313" s="120"/>
      <c r="AD313" s="120"/>
      <c r="AE313" s="120"/>
      <c r="AF313" s="120"/>
      <c r="AG313" s="120"/>
      <c r="AH313" s="120"/>
      <c r="AI313" s="120"/>
      <c r="AJ313" s="120"/>
      <c r="AK313" s="120"/>
      <c r="AL313" s="120"/>
      <c r="AM313" s="120"/>
      <c r="AN313" s="120"/>
      <c r="AO313" s="120"/>
      <c r="AP313" s="120"/>
      <c r="AQ313" s="120"/>
      <c r="AR313" s="120"/>
      <c r="AS313" s="120"/>
      <c r="AT313" s="120"/>
      <c r="AU313" s="120"/>
      <c r="AV313" s="120"/>
      <c r="AW313" s="120"/>
      <c r="AX313" s="120"/>
      <c r="AY313" s="120"/>
      <c r="AZ313" s="120"/>
      <c r="BA313" s="120"/>
      <c r="BB313" s="120"/>
      <c r="BC313" s="120"/>
      <c r="BD313" s="120"/>
      <c r="BE313" s="120"/>
      <c r="BF313" s="120"/>
      <c r="BG313" s="120"/>
    </row>
    <row r="314" spans="1:59" ht="36" x14ac:dyDescent="0.4">
      <c r="A314" s="144" t="s">
        <v>633</v>
      </c>
      <c r="B314" s="145" t="s">
        <v>645</v>
      </c>
      <c r="C314" s="146">
        <v>-265.91000000000003</v>
      </c>
      <c r="D314" s="146">
        <v>-265915</v>
      </c>
      <c r="E314" s="146"/>
      <c r="F314" s="146"/>
      <c r="G314" s="120"/>
      <c r="H314" s="120"/>
      <c r="I314" s="120"/>
      <c r="J314" s="120"/>
      <c r="K314" s="120"/>
      <c r="L314" s="120"/>
      <c r="M314" s="120"/>
      <c r="N314" s="120"/>
      <c r="O314" s="120"/>
      <c r="P314" s="120"/>
      <c r="Q314" s="120"/>
      <c r="R314" s="120"/>
      <c r="S314" s="120"/>
      <c r="T314" s="120"/>
      <c r="U314" s="120"/>
      <c r="V314" s="120"/>
      <c r="W314" s="120"/>
      <c r="X314" s="120"/>
      <c r="Y314" s="120"/>
      <c r="Z314" s="120"/>
      <c r="AA314" s="120"/>
      <c r="AB314" s="120"/>
      <c r="AC314" s="120"/>
      <c r="AD314" s="120"/>
      <c r="AE314" s="120"/>
      <c r="AF314" s="120"/>
      <c r="AG314" s="120"/>
      <c r="AH314" s="120"/>
      <c r="AI314" s="120"/>
      <c r="AJ314" s="120"/>
      <c r="AK314" s="120"/>
      <c r="AL314" s="120"/>
      <c r="AM314" s="120"/>
      <c r="AN314" s="120"/>
      <c r="AO314" s="120"/>
      <c r="AP314" s="120"/>
      <c r="AQ314" s="120"/>
      <c r="AR314" s="120"/>
      <c r="AS314" s="120"/>
      <c r="AT314" s="120"/>
      <c r="AU314" s="120"/>
      <c r="AV314" s="120"/>
      <c r="AW314" s="120"/>
      <c r="AX314" s="120"/>
      <c r="AY314" s="120"/>
      <c r="AZ314" s="120"/>
      <c r="BA314" s="120"/>
      <c r="BB314" s="120"/>
      <c r="BC314" s="120"/>
      <c r="BD314" s="120"/>
      <c r="BE314" s="120"/>
      <c r="BF314" s="120"/>
      <c r="BG314" s="120"/>
    </row>
    <row r="315" spans="1:59" ht="54" x14ac:dyDescent="0.4">
      <c r="A315" s="144" t="s">
        <v>633</v>
      </c>
      <c r="B315" s="145" t="s">
        <v>701</v>
      </c>
      <c r="C315" s="146">
        <v>-1324</v>
      </c>
      <c r="D315" s="146">
        <v>-1324000</v>
      </c>
      <c r="E315" s="146"/>
      <c r="F315" s="146"/>
      <c r="G315" s="120"/>
      <c r="H315" s="120"/>
      <c r="I315" s="120"/>
      <c r="J315" s="120"/>
      <c r="K315" s="120"/>
      <c r="L315" s="120"/>
      <c r="M315" s="120"/>
      <c r="N315" s="120"/>
      <c r="O315" s="120"/>
      <c r="P315" s="120"/>
      <c r="Q315" s="120"/>
      <c r="R315" s="120"/>
      <c r="S315" s="120"/>
      <c r="T315" s="120"/>
      <c r="U315" s="120"/>
      <c r="V315" s="120"/>
      <c r="W315" s="120"/>
      <c r="X315" s="120"/>
      <c r="Y315" s="120"/>
      <c r="Z315" s="120"/>
      <c r="AA315" s="120"/>
      <c r="AB315" s="120"/>
      <c r="AC315" s="120"/>
      <c r="AD315" s="120"/>
      <c r="AE315" s="120"/>
      <c r="AF315" s="120"/>
      <c r="AG315" s="120"/>
      <c r="AH315" s="120"/>
      <c r="AI315" s="120"/>
      <c r="AJ315" s="120"/>
      <c r="AK315" s="120"/>
      <c r="AL315" s="120"/>
      <c r="AM315" s="120"/>
      <c r="AN315" s="120"/>
      <c r="AO315" s="120"/>
      <c r="AP315" s="120"/>
      <c r="AQ315" s="120"/>
      <c r="AR315" s="120"/>
      <c r="AS315" s="120"/>
      <c r="AT315" s="120"/>
      <c r="AU315" s="120"/>
      <c r="AV315" s="120"/>
      <c r="AW315" s="120"/>
      <c r="AX315" s="120"/>
      <c r="AY315" s="120"/>
      <c r="AZ315" s="120"/>
      <c r="BA315" s="120"/>
      <c r="BB315" s="120"/>
      <c r="BC315" s="120"/>
      <c r="BD315" s="120"/>
      <c r="BE315" s="120"/>
      <c r="BF315" s="120"/>
      <c r="BG315" s="120"/>
    </row>
    <row r="316" spans="1:59" x14ac:dyDescent="0.4">
      <c r="A316" s="144" t="s">
        <v>633</v>
      </c>
      <c r="B316" s="145" t="s">
        <v>802</v>
      </c>
      <c r="C316" s="146">
        <v>-799.83</v>
      </c>
      <c r="D316" s="146">
        <v>-799831.11</v>
      </c>
      <c r="E316" s="146"/>
      <c r="F316" s="146"/>
      <c r="G316" s="120"/>
      <c r="H316" s="120"/>
      <c r="I316" s="120"/>
      <c r="J316" s="120"/>
      <c r="K316" s="120"/>
      <c r="L316" s="120"/>
      <c r="M316" s="120"/>
      <c r="N316" s="120"/>
      <c r="O316" s="120"/>
      <c r="P316" s="120"/>
      <c r="Q316" s="120"/>
      <c r="R316" s="120"/>
      <c r="S316" s="120"/>
      <c r="T316" s="120"/>
      <c r="U316" s="120"/>
      <c r="V316" s="120"/>
      <c r="W316" s="120"/>
      <c r="X316" s="120"/>
      <c r="Y316" s="120"/>
      <c r="Z316" s="120"/>
      <c r="AA316" s="120"/>
      <c r="AB316" s="120"/>
      <c r="AC316" s="120"/>
      <c r="AD316" s="120"/>
      <c r="AE316" s="120"/>
      <c r="AF316" s="120"/>
      <c r="AG316" s="120"/>
      <c r="AH316" s="120"/>
      <c r="AI316" s="120"/>
      <c r="AJ316" s="120"/>
      <c r="AK316" s="120"/>
      <c r="AL316" s="120"/>
      <c r="AM316" s="120"/>
      <c r="AN316" s="120"/>
      <c r="AO316" s="120"/>
      <c r="AP316" s="120"/>
      <c r="AQ316" s="120"/>
      <c r="AR316" s="120"/>
      <c r="AS316" s="120"/>
      <c r="AT316" s="120"/>
      <c r="AU316" s="120"/>
      <c r="AV316" s="120"/>
      <c r="AW316" s="120"/>
      <c r="AX316" s="120"/>
      <c r="AY316" s="120"/>
      <c r="AZ316" s="120"/>
      <c r="BA316" s="120"/>
      <c r="BB316" s="120"/>
      <c r="BC316" s="120"/>
      <c r="BD316" s="120"/>
      <c r="BE316" s="120"/>
      <c r="BF316" s="120"/>
      <c r="BG316" s="120"/>
    </row>
    <row r="317" spans="1:59" x14ac:dyDescent="0.4">
      <c r="A317" s="144" t="s">
        <v>633</v>
      </c>
      <c r="B317" s="145" t="s">
        <v>863</v>
      </c>
      <c r="C317" s="146">
        <v>-10.92</v>
      </c>
      <c r="D317" s="146">
        <v>-10917.07</v>
      </c>
      <c r="E317" s="146"/>
      <c r="F317" s="146"/>
      <c r="G317" s="120"/>
      <c r="H317" s="120"/>
      <c r="I317" s="120"/>
      <c r="J317" s="120"/>
      <c r="K317" s="120"/>
      <c r="L317" s="120"/>
      <c r="M317" s="120"/>
      <c r="N317" s="120"/>
      <c r="O317" s="120"/>
      <c r="P317" s="120"/>
      <c r="Q317" s="120"/>
      <c r="R317" s="120"/>
      <c r="S317" s="120"/>
      <c r="T317" s="120"/>
      <c r="U317" s="120"/>
      <c r="V317" s="120"/>
      <c r="W317" s="120"/>
      <c r="X317" s="120"/>
      <c r="Y317" s="120"/>
      <c r="Z317" s="120"/>
      <c r="AA317" s="120"/>
      <c r="AB317" s="120"/>
      <c r="AC317" s="120"/>
      <c r="AD317" s="120"/>
      <c r="AE317" s="120"/>
      <c r="AF317" s="120"/>
      <c r="AG317" s="120"/>
      <c r="AH317" s="120"/>
      <c r="AI317" s="120"/>
      <c r="AJ317" s="120"/>
      <c r="AK317" s="120"/>
      <c r="AL317" s="120"/>
      <c r="AM317" s="120"/>
      <c r="AN317" s="120"/>
      <c r="AO317" s="120"/>
      <c r="AP317" s="120"/>
      <c r="AQ317" s="120"/>
      <c r="AR317" s="120"/>
      <c r="AS317" s="120"/>
      <c r="AT317" s="120"/>
      <c r="AU317" s="120"/>
      <c r="AV317" s="120"/>
      <c r="AW317" s="120"/>
      <c r="AX317" s="120"/>
      <c r="AY317" s="120"/>
      <c r="AZ317" s="120"/>
      <c r="BA317" s="120"/>
      <c r="BB317" s="120"/>
      <c r="BC317" s="120"/>
      <c r="BD317" s="120"/>
      <c r="BE317" s="120"/>
      <c r="BF317" s="120"/>
      <c r="BG317" s="120"/>
    </row>
    <row r="318" spans="1:59" x14ac:dyDescent="0.4">
      <c r="A318" s="163" t="s">
        <v>732</v>
      </c>
      <c r="B318" s="175" t="s">
        <v>787</v>
      </c>
      <c r="C318" s="173">
        <v>10.92</v>
      </c>
      <c r="D318" s="173">
        <v>10917.07</v>
      </c>
      <c r="E318" s="146"/>
      <c r="F318" s="146"/>
      <c r="G318" s="120"/>
      <c r="H318" s="120"/>
      <c r="I318" s="120"/>
      <c r="J318" s="120"/>
      <c r="K318" s="120"/>
      <c r="L318" s="120"/>
      <c r="M318" s="120"/>
      <c r="N318" s="120"/>
      <c r="O318" s="120"/>
      <c r="P318" s="120"/>
      <c r="Q318" s="120"/>
      <c r="R318" s="120"/>
      <c r="S318" s="120"/>
      <c r="T318" s="120"/>
      <c r="U318" s="120"/>
      <c r="V318" s="120"/>
      <c r="W318" s="120"/>
      <c r="X318" s="120"/>
      <c r="Y318" s="120"/>
      <c r="Z318" s="120"/>
      <c r="AA318" s="120"/>
      <c r="AB318" s="120"/>
      <c r="AC318" s="120"/>
      <c r="AD318" s="120"/>
      <c r="AE318" s="120"/>
      <c r="AF318" s="120"/>
      <c r="AG318" s="120"/>
      <c r="AH318" s="120"/>
      <c r="AI318" s="120"/>
      <c r="AJ318" s="120"/>
      <c r="AK318" s="120"/>
      <c r="AL318" s="120"/>
      <c r="AM318" s="120"/>
      <c r="AN318" s="120"/>
      <c r="AO318" s="120"/>
      <c r="AP318" s="120"/>
      <c r="AQ318" s="120"/>
      <c r="AR318" s="120"/>
      <c r="AS318" s="120"/>
      <c r="AT318" s="120"/>
      <c r="AU318" s="120"/>
      <c r="AV318" s="120"/>
      <c r="AW318" s="120"/>
      <c r="AX318" s="120"/>
      <c r="AY318" s="120"/>
      <c r="AZ318" s="120"/>
      <c r="BA318" s="120"/>
      <c r="BB318" s="120"/>
      <c r="BC318" s="120"/>
      <c r="BD318" s="120"/>
      <c r="BE318" s="120"/>
      <c r="BF318" s="120"/>
      <c r="BG318" s="120"/>
    </row>
    <row r="319" spans="1:59" x14ac:dyDescent="0.4">
      <c r="B319" s="160"/>
      <c r="G319" s="120"/>
      <c r="H319" s="120"/>
      <c r="I319" s="120"/>
      <c r="J319" s="120"/>
      <c r="K319" s="120"/>
      <c r="L319" s="120"/>
      <c r="M319" s="120"/>
      <c r="N319" s="120"/>
      <c r="O319" s="120"/>
      <c r="P319" s="120"/>
      <c r="Q319" s="120"/>
      <c r="R319" s="120"/>
      <c r="S319" s="120"/>
      <c r="T319" s="120"/>
      <c r="U319" s="120"/>
      <c r="V319" s="120"/>
      <c r="W319" s="120"/>
      <c r="X319" s="120"/>
      <c r="Y319" s="120"/>
      <c r="Z319" s="120"/>
      <c r="AA319" s="120"/>
      <c r="AB319" s="120"/>
      <c r="AC319" s="120"/>
      <c r="AD319" s="120"/>
      <c r="AE319" s="120"/>
      <c r="AF319" s="120"/>
      <c r="AG319" s="120"/>
      <c r="AH319" s="120"/>
      <c r="AI319" s="120"/>
      <c r="AJ319" s="120"/>
      <c r="AK319" s="120"/>
      <c r="AL319" s="120"/>
      <c r="AM319" s="120"/>
      <c r="AN319" s="120"/>
      <c r="AO319" s="120"/>
      <c r="AP319" s="120"/>
      <c r="AQ319" s="120"/>
      <c r="AR319" s="120"/>
      <c r="AS319" s="120"/>
      <c r="AT319" s="120"/>
      <c r="AU319" s="120"/>
      <c r="AV319" s="120"/>
      <c r="AW319" s="120"/>
      <c r="AX319" s="120"/>
      <c r="AY319" s="120"/>
      <c r="AZ319" s="120"/>
      <c r="BA319" s="120"/>
      <c r="BB319" s="120"/>
      <c r="BC319" s="120"/>
      <c r="BD319" s="120"/>
      <c r="BE319" s="120"/>
      <c r="BF319" s="120"/>
      <c r="BG319" s="120"/>
    </row>
    <row r="320" spans="1:59" x14ac:dyDescent="0.4">
      <c r="B320" s="160"/>
      <c r="G320" s="120"/>
      <c r="H320" s="120"/>
      <c r="I320" s="120"/>
      <c r="J320" s="120"/>
      <c r="K320" s="120"/>
      <c r="L320" s="120"/>
      <c r="M320" s="120"/>
      <c r="N320" s="120"/>
      <c r="O320" s="120"/>
      <c r="P320" s="120"/>
      <c r="Q320" s="120"/>
      <c r="R320" s="120"/>
      <c r="S320" s="120"/>
      <c r="T320" s="120"/>
      <c r="U320" s="120"/>
      <c r="V320" s="120"/>
      <c r="W320" s="120"/>
      <c r="X320" s="120"/>
      <c r="Y320" s="120"/>
      <c r="Z320" s="120"/>
      <c r="AA320" s="120"/>
      <c r="AB320" s="120"/>
      <c r="AC320" s="120"/>
      <c r="AD320" s="120"/>
      <c r="AE320" s="120"/>
      <c r="AF320" s="120"/>
      <c r="AG320" s="120"/>
      <c r="AH320" s="120"/>
      <c r="AI320" s="120"/>
      <c r="AJ320" s="120"/>
      <c r="AK320" s="120"/>
      <c r="AL320" s="120"/>
      <c r="AM320" s="120"/>
      <c r="AN320" s="120"/>
      <c r="AO320" s="120"/>
      <c r="AP320" s="120"/>
      <c r="AQ320" s="120"/>
      <c r="AR320" s="120"/>
      <c r="AS320" s="120"/>
      <c r="AT320" s="120"/>
      <c r="AU320" s="120"/>
      <c r="AV320" s="120"/>
      <c r="AW320" s="120"/>
      <c r="AX320" s="120"/>
      <c r="AY320" s="120"/>
      <c r="AZ320" s="120"/>
      <c r="BA320" s="120"/>
      <c r="BB320" s="120"/>
      <c r="BC320" s="120"/>
      <c r="BD320" s="120"/>
      <c r="BE320" s="120"/>
      <c r="BF320" s="120"/>
      <c r="BG320" s="120"/>
    </row>
    <row r="321" spans="1:59" x14ac:dyDescent="0.4">
      <c r="A321" s="126" t="s">
        <v>850</v>
      </c>
      <c r="B321" s="143"/>
      <c r="C321" s="128">
        <f>C322+C323</f>
        <v>0</v>
      </c>
      <c r="D321" s="128">
        <f t="shared" ref="D321:F321" si="30">D322+D323</f>
        <v>0</v>
      </c>
      <c r="E321" s="128">
        <f t="shared" si="30"/>
        <v>0</v>
      </c>
      <c r="F321" s="128">
        <f t="shared" si="30"/>
        <v>0</v>
      </c>
      <c r="G321" s="120"/>
      <c r="H321" s="120"/>
      <c r="I321" s="120"/>
      <c r="J321" s="120"/>
      <c r="K321" s="120"/>
      <c r="L321" s="120"/>
      <c r="M321" s="120"/>
      <c r="N321" s="120"/>
      <c r="O321" s="120"/>
      <c r="P321" s="120"/>
      <c r="Q321" s="120"/>
      <c r="R321" s="120"/>
      <c r="S321" s="120"/>
      <c r="T321" s="120"/>
      <c r="U321" s="120"/>
      <c r="V321" s="120"/>
      <c r="W321" s="120"/>
      <c r="X321" s="120"/>
      <c r="Y321" s="120"/>
      <c r="Z321" s="120"/>
      <c r="AA321" s="120"/>
      <c r="AB321" s="120"/>
      <c r="AC321" s="120"/>
      <c r="AD321" s="120"/>
      <c r="AE321" s="120"/>
      <c r="AF321" s="120"/>
      <c r="AG321" s="120"/>
      <c r="AH321" s="120"/>
      <c r="AI321" s="120"/>
      <c r="AJ321" s="120"/>
      <c r="AK321" s="120"/>
      <c r="AL321" s="120"/>
      <c r="AM321" s="120"/>
      <c r="AN321" s="120"/>
      <c r="AO321" s="120"/>
      <c r="AP321" s="120"/>
      <c r="AQ321" s="120"/>
      <c r="AR321" s="120"/>
      <c r="AS321" s="120"/>
      <c r="AT321" s="120"/>
      <c r="AU321" s="120"/>
      <c r="AV321" s="120"/>
      <c r="AW321" s="120"/>
      <c r="AX321" s="120"/>
      <c r="AY321" s="120"/>
      <c r="AZ321" s="120"/>
      <c r="BA321" s="120"/>
      <c r="BB321" s="120"/>
      <c r="BC321" s="120"/>
      <c r="BD321" s="120"/>
      <c r="BE321" s="120"/>
      <c r="BF321" s="120"/>
      <c r="BG321" s="120"/>
    </row>
    <row r="322" spans="1:59" ht="36" x14ac:dyDescent="0.4">
      <c r="A322" s="144" t="s">
        <v>661</v>
      </c>
      <c r="B322" s="145" t="s">
        <v>780</v>
      </c>
      <c r="C322" s="146">
        <v>-76</v>
      </c>
      <c r="D322" s="146">
        <v>-76000</v>
      </c>
      <c r="E322" s="146">
        <v>-76000</v>
      </c>
      <c r="F322" s="146">
        <v>-76000</v>
      </c>
      <c r="G322" s="120"/>
      <c r="H322" s="120"/>
      <c r="I322" s="120"/>
      <c r="J322" s="120"/>
      <c r="K322" s="120"/>
      <c r="L322" s="120"/>
      <c r="M322" s="120"/>
      <c r="N322" s="120"/>
      <c r="O322" s="120"/>
      <c r="P322" s="120"/>
      <c r="Q322" s="120"/>
      <c r="R322" s="120"/>
      <c r="S322" s="120"/>
      <c r="T322" s="120"/>
      <c r="U322" s="120"/>
      <c r="V322" s="120"/>
      <c r="W322" s="120"/>
      <c r="X322" s="120"/>
      <c r="Y322" s="120"/>
      <c r="Z322" s="120"/>
      <c r="AA322" s="120"/>
      <c r="AB322" s="120"/>
      <c r="AC322" s="120"/>
      <c r="AD322" s="120"/>
      <c r="AE322" s="120"/>
      <c r="AF322" s="120"/>
      <c r="AG322" s="120"/>
      <c r="AH322" s="120"/>
      <c r="AI322" s="120"/>
      <c r="AJ322" s="120"/>
      <c r="AK322" s="120"/>
      <c r="AL322" s="120"/>
      <c r="AM322" s="120"/>
      <c r="AN322" s="120"/>
      <c r="AO322" s="120"/>
      <c r="AP322" s="120"/>
      <c r="AQ322" s="120"/>
      <c r="AR322" s="120"/>
      <c r="AS322" s="120"/>
      <c r="AT322" s="120"/>
      <c r="AU322" s="120"/>
      <c r="AV322" s="120"/>
      <c r="AW322" s="120"/>
      <c r="AX322" s="120"/>
      <c r="AY322" s="120"/>
      <c r="AZ322" s="120"/>
      <c r="BA322" s="120"/>
      <c r="BB322" s="120"/>
      <c r="BC322" s="120"/>
      <c r="BD322" s="120"/>
      <c r="BE322" s="120"/>
      <c r="BF322" s="120"/>
      <c r="BG322" s="120"/>
    </row>
    <row r="323" spans="1:59" ht="36" x14ac:dyDescent="0.4">
      <c r="A323" s="144" t="s">
        <v>662</v>
      </c>
      <c r="B323" s="145" t="s">
        <v>780</v>
      </c>
      <c r="C323" s="146">
        <v>76</v>
      </c>
      <c r="D323" s="146">
        <v>76000</v>
      </c>
      <c r="E323" s="146">
        <v>76000</v>
      </c>
      <c r="F323" s="146">
        <v>76000</v>
      </c>
      <c r="G323" s="120"/>
      <c r="H323" s="120"/>
      <c r="I323" s="120"/>
      <c r="J323" s="120"/>
      <c r="K323" s="120"/>
      <c r="L323" s="120"/>
      <c r="M323" s="120"/>
      <c r="N323" s="120"/>
      <c r="O323" s="120"/>
      <c r="P323" s="120"/>
      <c r="Q323" s="120"/>
      <c r="R323" s="120"/>
      <c r="S323" s="120"/>
      <c r="T323" s="120"/>
      <c r="U323" s="120"/>
      <c r="V323" s="120"/>
      <c r="W323" s="120"/>
      <c r="X323" s="120"/>
      <c r="Y323" s="120"/>
      <c r="Z323" s="120"/>
      <c r="AA323" s="120"/>
      <c r="AB323" s="120"/>
      <c r="AC323" s="120"/>
      <c r="AD323" s="120"/>
      <c r="AE323" s="120"/>
      <c r="AF323" s="120"/>
      <c r="AG323" s="120"/>
      <c r="AH323" s="120"/>
      <c r="AI323" s="120"/>
      <c r="AJ323" s="120"/>
      <c r="AK323" s="120"/>
      <c r="AL323" s="120"/>
      <c r="AM323" s="120"/>
      <c r="AN323" s="120"/>
      <c r="AO323" s="120"/>
      <c r="AP323" s="120"/>
      <c r="AQ323" s="120"/>
      <c r="AR323" s="120"/>
      <c r="AS323" s="120"/>
      <c r="AT323" s="120"/>
      <c r="AU323" s="120"/>
      <c r="AV323" s="120"/>
      <c r="AW323" s="120"/>
      <c r="AX323" s="120"/>
      <c r="AY323" s="120"/>
      <c r="AZ323" s="120"/>
      <c r="BA323" s="120"/>
      <c r="BB323" s="120"/>
      <c r="BC323" s="120"/>
      <c r="BD323" s="120"/>
      <c r="BE323" s="120"/>
      <c r="BF323" s="120"/>
      <c r="BG323" s="120"/>
    </row>
    <row r="324" spans="1:59" x14ac:dyDescent="0.4">
      <c r="A324" s="148"/>
      <c r="B324" s="157"/>
      <c r="C324" s="150"/>
      <c r="D324" s="150"/>
      <c r="G324" s="120"/>
      <c r="H324" s="120"/>
      <c r="I324" s="120"/>
      <c r="J324" s="120"/>
      <c r="K324" s="120"/>
      <c r="L324" s="120"/>
      <c r="M324" s="120"/>
      <c r="N324" s="120"/>
      <c r="O324" s="120"/>
      <c r="P324" s="120"/>
      <c r="Q324" s="120"/>
      <c r="R324" s="120"/>
      <c r="S324" s="120"/>
      <c r="T324" s="120"/>
      <c r="U324" s="120"/>
      <c r="V324" s="120"/>
      <c r="W324" s="120"/>
      <c r="X324" s="120"/>
      <c r="Y324" s="120"/>
      <c r="Z324" s="120"/>
      <c r="AA324" s="120"/>
      <c r="AB324" s="120"/>
      <c r="AC324" s="120"/>
      <c r="AD324" s="120"/>
      <c r="AE324" s="120"/>
      <c r="AF324" s="120"/>
      <c r="AG324" s="120"/>
      <c r="AH324" s="120"/>
      <c r="AI324" s="120"/>
      <c r="AJ324" s="120"/>
      <c r="AK324" s="120"/>
      <c r="AL324" s="120"/>
      <c r="AM324" s="120"/>
      <c r="AN324" s="120"/>
      <c r="AO324" s="120"/>
      <c r="AP324" s="120"/>
      <c r="AQ324" s="120"/>
      <c r="AR324" s="120"/>
      <c r="AS324" s="120"/>
      <c r="AT324" s="120"/>
      <c r="AU324" s="120"/>
      <c r="AV324" s="120"/>
      <c r="AW324" s="120"/>
      <c r="AX324" s="120"/>
      <c r="AY324" s="120"/>
      <c r="AZ324" s="120"/>
      <c r="BA324" s="120"/>
      <c r="BB324" s="120"/>
      <c r="BC324" s="120"/>
      <c r="BD324" s="120"/>
      <c r="BE324" s="120"/>
      <c r="BF324" s="120"/>
      <c r="BG324" s="120"/>
    </row>
    <row r="325" spans="1:59" x14ac:dyDescent="0.4">
      <c r="B325" s="160"/>
      <c r="G325" s="120"/>
      <c r="H325" s="120"/>
      <c r="I325" s="120"/>
      <c r="J325" s="120"/>
      <c r="K325" s="120"/>
      <c r="L325" s="120"/>
      <c r="M325" s="120"/>
      <c r="N325" s="120"/>
      <c r="O325" s="120"/>
      <c r="P325" s="120"/>
      <c r="Q325" s="120"/>
      <c r="R325" s="120"/>
      <c r="S325" s="120"/>
      <c r="T325" s="120"/>
      <c r="U325" s="120"/>
      <c r="V325" s="120"/>
      <c r="W325" s="120"/>
      <c r="X325" s="120"/>
      <c r="Y325" s="120"/>
      <c r="Z325" s="120"/>
      <c r="AA325" s="120"/>
      <c r="AB325" s="120"/>
      <c r="AC325" s="120"/>
      <c r="AD325" s="120"/>
      <c r="AE325" s="120"/>
      <c r="AF325" s="120"/>
      <c r="AG325" s="120"/>
      <c r="AH325" s="120"/>
      <c r="AI325" s="120"/>
      <c r="AJ325" s="120"/>
      <c r="AK325" s="120"/>
      <c r="AL325" s="120"/>
      <c r="AM325" s="120"/>
      <c r="AN325" s="120"/>
      <c r="AO325" s="120"/>
      <c r="AP325" s="120"/>
      <c r="AQ325" s="120"/>
      <c r="AR325" s="120"/>
      <c r="AS325" s="120"/>
      <c r="AT325" s="120"/>
      <c r="AU325" s="120"/>
      <c r="AV325" s="120"/>
      <c r="AW325" s="120"/>
      <c r="AX325" s="120"/>
      <c r="AY325" s="120"/>
      <c r="AZ325" s="120"/>
      <c r="BA325" s="120"/>
      <c r="BB325" s="120"/>
      <c r="BC325" s="120"/>
      <c r="BD325" s="120"/>
      <c r="BE325" s="120"/>
      <c r="BF325" s="120"/>
      <c r="BG325" s="120"/>
    </row>
    <row r="326" spans="1:59" x14ac:dyDescent="0.4">
      <c r="A326" s="126" t="s">
        <v>851</v>
      </c>
      <c r="B326" s="143"/>
      <c r="C326" s="128">
        <f>C327+C328+C329+C330+C331+C332+C333+C334+C335+C336</f>
        <v>9146.6</v>
      </c>
      <c r="D326" s="128">
        <f t="shared" ref="D326:F326" si="31">D327+D328+D329+D330+D331+D332+D333+D334+D335+D336</f>
        <v>9146601.1500000004</v>
      </c>
      <c r="E326" s="128">
        <f t="shared" si="31"/>
        <v>0</v>
      </c>
      <c r="F326" s="128">
        <f t="shared" si="31"/>
        <v>0</v>
      </c>
      <c r="G326" s="120"/>
      <c r="H326" s="120"/>
      <c r="I326" s="120"/>
      <c r="J326" s="120"/>
      <c r="K326" s="120"/>
      <c r="L326" s="120"/>
      <c r="M326" s="120"/>
      <c r="N326" s="120"/>
      <c r="O326" s="120"/>
      <c r="P326" s="120"/>
      <c r="Q326" s="120"/>
      <c r="R326" s="120"/>
      <c r="S326" s="120"/>
      <c r="T326" s="120"/>
      <c r="U326" s="120"/>
      <c r="V326" s="120"/>
      <c r="W326" s="120"/>
      <c r="X326" s="120"/>
      <c r="Y326" s="120"/>
      <c r="Z326" s="120"/>
      <c r="AA326" s="120"/>
      <c r="AB326" s="120"/>
      <c r="AC326" s="120"/>
      <c r="AD326" s="120"/>
      <c r="AE326" s="120"/>
      <c r="AF326" s="120"/>
      <c r="AG326" s="120"/>
      <c r="AH326" s="120"/>
      <c r="AI326" s="120"/>
      <c r="AJ326" s="120"/>
      <c r="AK326" s="120"/>
      <c r="AL326" s="120"/>
      <c r="AM326" s="120"/>
      <c r="AN326" s="120"/>
      <c r="AO326" s="120"/>
      <c r="AP326" s="120"/>
      <c r="AQ326" s="120"/>
      <c r="AR326" s="120"/>
      <c r="AS326" s="120"/>
      <c r="AT326" s="120"/>
      <c r="AU326" s="120"/>
      <c r="AV326" s="120"/>
      <c r="AW326" s="120"/>
      <c r="AX326" s="120"/>
      <c r="AY326" s="120"/>
      <c r="AZ326" s="120"/>
      <c r="BA326" s="120"/>
      <c r="BB326" s="120"/>
      <c r="BC326" s="120"/>
      <c r="BD326" s="120"/>
      <c r="BE326" s="120"/>
      <c r="BF326" s="120"/>
      <c r="BG326" s="120"/>
    </row>
    <row r="327" spans="1:59" x14ac:dyDescent="0.4">
      <c r="A327" s="144" t="s">
        <v>630</v>
      </c>
      <c r="B327" s="143" t="s">
        <v>631</v>
      </c>
      <c r="C327" s="146">
        <v>48.17</v>
      </c>
      <c r="D327" s="146">
        <v>48174</v>
      </c>
      <c r="E327" s="146"/>
      <c r="F327" s="146"/>
      <c r="G327" s="120"/>
      <c r="H327" s="120"/>
      <c r="I327" s="120"/>
      <c r="J327" s="120"/>
      <c r="K327" s="120"/>
      <c r="L327" s="120"/>
      <c r="M327" s="120"/>
      <c r="N327" s="120"/>
      <c r="O327" s="120"/>
      <c r="P327" s="120"/>
      <c r="Q327" s="120"/>
      <c r="R327" s="120"/>
      <c r="S327" s="120"/>
      <c r="T327" s="120"/>
      <c r="U327" s="120"/>
      <c r="V327" s="120"/>
      <c r="W327" s="120"/>
      <c r="X327" s="120"/>
      <c r="Y327" s="120"/>
      <c r="Z327" s="120"/>
      <c r="AA327" s="120"/>
      <c r="AB327" s="120"/>
      <c r="AC327" s="120"/>
      <c r="AD327" s="120"/>
      <c r="AE327" s="120"/>
      <c r="AF327" s="120"/>
      <c r="AG327" s="120"/>
      <c r="AH327" s="120"/>
      <c r="AI327" s="120"/>
      <c r="AJ327" s="120"/>
      <c r="AK327" s="120"/>
      <c r="AL327" s="120"/>
      <c r="AM327" s="120"/>
      <c r="AN327" s="120"/>
      <c r="AO327" s="120"/>
      <c r="AP327" s="120"/>
      <c r="AQ327" s="120"/>
      <c r="AR327" s="120"/>
      <c r="AS327" s="120"/>
      <c r="AT327" s="120"/>
      <c r="AU327" s="120"/>
      <c r="AV327" s="120"/>
      <c r="AW327" s="120"/>
      <c r="AX327" s="120"/>
      <c r="AY327" s="120"/>
      <c r="AZ327" s="120"/>
      <c r="BA327" s="120"/>
      <c r="BB327" s="120"/>
      <c r="BC327" s="120"/>
      <c r="BD327" s="120"/>
      <c r="BE327" s="120"/>
      <c r="BF327" s="120"/>
      <c r="BG327" s="120"/>
    </row>
    <row r="328" spans="1:59" x14ac:dyDescent="0.4">
      <c r="A328" s="144" t="s">
        <v>632</v>
      </c>
      <c r="B328" s="143" t="s">
        <v>631</v>
      </c>
      <c r="C328" s="146">
        <v>1374.43</v>
      </c>
      <c r="D328" s="146">
        <v>1374427.15</v>
      </c>
      <c r="E328" s="146"/>
      <c r="F328" s="146"/>
      <c r="G328" s="120"/>
      <c r="H328" s="120"/>
      <c r="I328" s="120"/>
      <c r="J328" s="120"/>
      <c r="K328" s="120"/>
      <c r="L328" s="120"/>
      <c r="M328" s="120"/>
      <c r="N328" s="120"/>
      <c r="O328" s="120"/>
      <c r="P328" s="120"/>
      <c r="Q328" s="120"/>
      <c r="R328" s="120"/>
      <c r="S328" s="120"/>
      <c r="T328" s="120"/>
      <c r="U328" s="120"/>
      <c r="V328" s="120"/>
      <c r="W328" s="120"/>
      <c r="X328" s="120"/>
      <c r="Y328" s="120"/>
      <c r="Z328" s="120"/>
      <c r="AA328" s="120"/>
      <c r="AB328" s="120"/>
      <c r="AC328" s="120"/>
      <c r="AD328" s="120"/>
      <c r="AE328" s="120"/>
      <c r="AF328" s="120"/>
      <c r="AG328" s="120"/>
      <c r="AH328" s="120"/>
      <c r="AI328" s="120"/>
      <c r="AJ328" s="120"/>
      <c r="AK328" s="120"/>
      <c r="AL328" s="120"/>
      <c r="AM328" s="120"/>
      <c r="AN328" s="120"/>
      <c r="AO328" s="120"/>
      <c r="AP328" s="120"/>
      <c r="AQ328" s="120"/>
      <c r="AR328" s="120"/>
      <c r="AS328" s="120"/>
      <c r="AT328" s="120"/>
      <c r="AU328" s="120"/>
      <c r="AV328" s="120"/>
      <c r="AW328" s="120"/>
      <c r="AX328" s="120"/>
      <c r="AY328" s="120"/>
      <c r="AZ328" s="120"/>
      <c r="BA328" s="120"/>
      <c r="BB328" s="120"/>
      <c r="BC328" s="120"/>
      <c r="BD328" s="120"/>
      <c r="BE328" s="120"/>
      <c r="BF328" s="120"/>
      <c r="BG328" s="120"/>
    </row>
    <row r="329" spans="1:59" ht="36" x14ac:dyDescent="0.4">
      <c r="A329" s="144" t="s">
        <v>702</v>
      </c>
      <c r="B329" s="143" t="s">
        <v>703</v>
      </c>
      <c r="C329" s="146">
        <v>1324</v>
      </c>
      <c r="D329" s="146">
        <v>1324000</v>
      </c>
      <c r="E329" s="146"/>
      <c r="F329" s="146"/>
      <c r="G329" s="120"/>
      <c r="H329" s="120"/>
      <c r="I329" s="120"/>
      <c r="J329" s="120"/>
      <c r="K329" s="120"/>
      <c r="L329" s="120"/>
      <c r="M329" s="120"/>
      <c r="N329" s="120"/>
      <c r="O329" s="120"/>
      <c r="P329" s="120"/>
      <c r="Q329" s="120"/>
      <c r="R329" s="120"/>
      <c r="S329" s="120"/>
      <c r="T329" s="120"/>
      <c r="U329" s="120"/>
      <c r="V329" s="120"/>
      <c r="W329" s="120"/>
      <c r="X329" s="120"/>
      <c r="Y329" s="120"/>
      <c r="Z329" s="120"/>
      <c r="AA329" s="120"/>
      <c r="AB329" s="120"/>
      <c r="AC329" s="120"/>
      <c r="AD329" s="120"/>
      <c r="AE329" s="120"/>
      <c r="AF329" s="120"/>
      <c r="AG329" s="120"/>
      <c r="AH329" s="120"/>
      <c r="AI329" s="120"/>
      <c r="AJ329" s="120"/>
      <c r="AK329" s="120"/>
      <c r="AL329" s="120"/>
      <c r="AM329" s="120"/>
      <c r="AN329" s="120"/>
      <c r="AO329" s="120"/>
      <c r="AP329" s="120"/>
      <c r="AQ329" s="120"/>
      <c r="AR329" s="120"/>
      <c r="AS329" s="120"/>
      <c r="AT329" s="120"/>
      <c r="AU329" s="120"/>
      <c r="AV329" s="120"/>
      <c r="AW329" s="120"/>
      <c r="AX329" s="120"/>
      <c r="AY329" s="120"/>
      <c r="AZ329" s="120"/>
      <c r="BA329" s="120"/>
      <c r="BB329" s="120"/>
      <c r="BC329" s="120"/>
      <c r="BD329" s="120"/>
      <c r="BE329" s="120"/>
      <c r="BF329" s="120"/>
      <c r="BG329" s="120"/>
    </row>
    <row r="330" spans="1:59" x14ac:dyDescent="0.4">
      <c r="A330" s="144" t="s">
        <v>702</v>
      </c>
      <c r="B330" s="143"/>
      <c r="C330" s="178">
        <v>-1243.45</v>
      </c>
      <c r="D330" s="178">
        <v>-1243449</v>
      </c>
      <c r="E330" s="178"/>
      <c r="F330" s="178"/>
      <c r="G330" s="120"/>
      <c r="H330" s="120"/>
      <c r="I330" s="120"/>
      <c r="J330" s="120"/>
      <c r="K330" s="120"/>
      <c r="L330" s="120"/>
      <c r="M330" s="120"/>
      <c r="N330" s="120"/>
      <c r="O330" s="120"/>
      <c r="P330" s="120"/>
      <c r="Q330" s="120"/>
      <c r="R330" s="120"/>
      <c r="S330" s="120"/>
      <c r="T330" s="120"/>
      <c r="U330" s="120"/>
      <c r="V330" s="120"/>
      <c r="W330" s="120"/>
      <c r="X330" s="120"/>
      <c r="Y330" s="120"/>
      <c r="Z330" s="120"/>
      <c r="AA330" s="120"/>
      <c r="AB330" s="120"/>
      <c r="AC330" s="120"/>
      <c r="AD330" s="120"/>
      <c r="AE330" s="120"/>
      <c r="AF330" s="120"/>
      <c r="AG330" s="120"/>
      <c r="AH330" s="120"/>
      <c r="AI330" s="120"/>
      <c r="AJ330" s="120"/>
      <c r="AK330" s="120"/>
      <c r="AL330" s="120"/>
      <c r="AM330" s="120"/>
      <c r="AN330" s="120"/>
      <c r="AO330" s="120"/>
      <c r="AP330" s="120"/>
      <c r="AQ330" s="120"/>
      <c r="AR330" s="120"/>
      <c r="AS330" s="120"/>
      <c r="AT330" s="120"/>
      <c r="AU330" s="120"/>
      <c r="AV330" s="120"/>
      <c r="AW330" s="120"/>
      <c r="AX330" s="120"/>
      <c r="AY330" s="120"/>
      <c r="AZ330" s="120"/>
      <c r="BA330" s="120"/>
      <c r="BB330" s="120"/>
      <c r="BC330" s="120"/>
      <c r="BD330" s="120"/>
      <c r="BE330" s="120"/>
      <c r="BF330" s="120"/>
      <c r="BG330" s="120"/>
    </row>
    <row r="331" spans="1:59" x14ac:dyDescent="0.4">
      <c r="A331" s="144" t="s">
        <v>706</v>
      </c>
      <c r="B331" s="143"/>
      <c r="C331" s="178">
        <v>1243.45</v>
      </c>
      <c r="D331" s="178">
        <v>1243449</v>
      </c>
      <c r="E331" s="178"/>
      <c r="F331" s="178"/>
      <c r="G331" s="120"/>
      <c r="H331" s="120"/>
      <c r="I331" s="120"/>
      <c r="J331" s="120"/>
      <c r="K331" s="120"/>
      <c r="L331" s="120"/>
      <c r="M331" s="120"/>
      <c r="N331" s="120"/>
      <c r="O331" s="120"/>
      <c r="P331" s="120"/>
      <c r="Q331" s="120"/>
      <c r="R331" s="120"/>
      <c r="S331" s="120"/>
      <c r="T331" s="120"/>
      <c r="U331" s="120"/>
      <c r="V331" s="120"/>
      <c r="W331" s="120"/>
      <c r="X331" s="120"/>
      <c r="Y331" s="120"/>
      <c r="Z331" s="120"/>
      <c r="AA331" s="120"/>
      <c r="AB331" s="120"/>
      <c r="AC331" s="120"/>
      <c r="AD331" s="120"/>
      <c r="AE331" s="120"/>
      <c r="AF331" s="120"/>
      <c r="AG331" s="120"/>
      <c r="AH331" s="120"/>
      <c r="AI331" s="120"/>
      <c r="AJ331" s="120"/>
      <c r="AK331" s="120"/>
      <c r="AL331" s="120"/>
      <c r="AM331" s="120"/>
      <c r="AN331" s="120"/>
      <c r="AO331" s="120"/>
      <c r="AP331" s="120"/>
      <c r="AQ331" s="120"/>
      <c r="AR331" s="120"/>
      <c r="AS331" s="120"/>
      <c r="AT331" s="120"/>
      <c r="AU331" s="120"/>
      <c r="AV331" s="120"/>
      <c r="AW331" s="120"/>
      <c r="AX331" s="120"/>
      <c r="AY331" s="120"/>
      <c r="AZ331" s="120"/>
      <c r="BA331" s="120"/>
      <c r="BB331" s="120"/>
      <c r="BC331" s="120"/>
      <c r="BD331" s="120"/>
      <c r="BE331" s="120"/>
      <c r="BF331" s="120"/>
      <c r="BG331" s="120"/>
    </row>
    <row r="332" spans="1:59" x14ac:dyDescent="0.4">
      <c r="A332" s="144" t="s">
        <v>718</v>
      </c>
      <c r="B332" s="143" t="s">
        <v>860</v>
      </c>
      <c r="C332" s="178">
        <v>8.4</v>
      </c>
      <c r="D332" s="178">
        <v>8400</v>
      </c>
      <c r="E332" s="178"/>
      <c r="F332" s="178"/>
      <c r="G332" s="120"/>
      <c r="H332" s="120"/>
      <c r="I332" s="120"/>
      <c r="J332" s="120"/>
      <c r="K332" s="120"/>
      <c r="L332" s="120"/>
      <c r="M332" s="120"/>
      <c r="N332" s="120"/>
      <c r="O332" s="120"/>
      <c r="P332" s="120"/>
      <c r="Q332" s="120"/>
      <c r="R332" s="120"/>
      <c r="S332" s="120"/>
      <c r="T332" s="120"/>
      <c r="U332" s="120"/>
      <c r="V332" s="120"/>
      <c r="W332" s="120"/>
      <c r="X332" s="120"/>
      <c r="Y332" s="120"/>
      <c r="Z332" s="120"/>
      <c r="AA332" s="120"/>
      <c r="AB332" s="120"/>
      <c r="AC332" s="120"/>
      <c r="AD332" s="120"/>
      <c r="AE332" s="120"/>
      <c r="AF332" s="120"/>
      <c r="AG332" s="120"/>
      <c r="AH332" s="120"/>
      <c r="AI332" s="120"/>
      <c r="AJ332" s="120"/>
      <c r="AK332" s="120"/>
      <c r="AL332" s="120"/>
      <c r="AM332" s="120"/>
      <c r="AN332" s="120"/>
      <c r="AO332" s="120"/>
      <c r="AP332" s="120"/>
      <c r="AQ332" s="120"/>
      <c r="AR332" s="120"/>
      <c r="AS332" s="120"/>
      <c r="AT332" s="120"/>
      <c r="AU332" s="120"/>
      <c r="AV332" s="120"/>
      <c r="AW332" s="120"/>
      <c r="AX332" s="120"/>
      <c r="AY332" s="120"/>
      <c r="AZ332" s="120"/>
      <c r="BA332" s="120"/>
      <c r="BB332" s="120"/>
      <c r="BC332" s="120"/>
      <c r="BD332" s="120"/>
      <c r="BE332" s="120"/>
      <c r="BF332" s="120"/>
      <c r="BG332" s="120"/>
    </row>
    <row r="333" spans="1:59" x14ac:dyDescent="0.4">
      <c r="A333" s="144" t="s">
        <v>861</v>
      </c>
      <c r="B333" s="143" t="s">
        <v>862</v>
      </c>
      <c r="C333" s="178">
        <v>-8.4</v>
      </c>
      <c r="D333" s="178">
        <v>-8400</v>
      </c>
      <c r="E333" s="178"/>
      <c r="F333" s="178"/>
      <c r="G333" s="120"/>
      <c r="H333" s="120"/>
      <c r="I333" s="120"/>
      <c r="J333" s="120"/>
      <c r="K333" s="120"/>
      <c r="L333" s="120"/>
      <c r="M333" s="120"/>
      <c r="N333" s="120"/>
      <c r="O333" s="120"/>
      <c r="P333" s="120"/>
      <c r="Q333" s="120"/>
      <c r="R333" s="120"/>
      <c r="S333" s="120"/>
      <c r="T333" s="120"/>
      <c r="U333" s="120"/>
      <c r="V333" s="120"/>
      <c r="W333" s="120"/>
      <c r="X333" s="120"/>
      <c r="Y333" s="120"/>
      <c r="Z333" s="120"/>
      <c r="AA333" s="120"/>
      <c r="AB333" s="120"/>
      <c r="AC333" s="120"/>
      <c r="AD333" s="120"/>
      <c r="AE333" s="120"/>
      <c r="AF333" s="120"/>
      <c r="AG333" s="120"/>
      <c r="AH333" s="120"/>
      <c r="AI333" s="120"/>
      <c r="AJ333" s="120"/>
      <c r="AK333" s="120"/>
      <c r="AL333" s="120"/>
      <c r="AM333" s="120"/>
      <c r="AN333" s="120"/>
      <c r="AO333" s="120"/>
      <c r="AP333" s="120"/>
      <c r="AQ333" s="120"/>
      <c r="AR333" s="120"/>
      <c r="AS333" s="120"/>
      <c r="AT333" s="120"/>
      <c r="AU333" s="120"/>
      <c r="AV333" s="120"/>
      <c r="AW333" s="120"/>
      <c r="AX333" s="120"/>
      <c r="AY333" s="120"/>
      <c r="AZ333" s="120"/>
      <c r="BA333" s="120"/>
      <c r="BB333" s="120"/>
      <c r="BC333" s="120"/>
      <c r="BD333" s="120"/>
      <c r="BE333" s="120"/>
      <c r="BF333" s="120"/>
      <c r="BG333" s="120"/>
    </row>
    <row r="334" spans="1:59" ht="54" x14ac:dyDescent="0.4">
      <c r="A334" s="144" t="s">
        <v>705</v>
      </c>
      <c r="B334" s="143" t="s">
        <v>905</v>
      </c>
      <c r="C334" s="146">
        <v>6400</v>
      </c>
      <c r="D334" s="146">
        <v>6400000</v>
      </c>
      <c r="E334" s="146"/>
      <c r="F334" s="146"/>
      <c r="G334" s="120"/>
      <c r="H334" s="120"/>
      <c r="I334" s="120"/>
      <c r="J334" s="120"/>
      <c r="K334" s="120"/>
      <c r="L334" s="120"/>
      <c r="M334" s="120"/>
      <c r="N334" s="120"/>
      <c r="O334" s="120"/>
      <c r="P334" s="120"/>
      <c r="Q334" s="120"/>
      <c r="R334" s="120"/>
      <c r="S334" s="120"/>
      <c r="T334" s="120"/>
      <c r="U334" s="120"/>
      <c r="V334" s="120"/>
      <c r="W334" s="120"/>
      <c r="X334" s="120"/>
      <c r="Y334" s="120"/>
      <c r="Z334" s="120"/>
      <c r="AA334" s="120"/>
      <c r="AB334" s="120"/>
      <c r="AC334" s="120"/>
      <c r="AD334" s="120"/>
      <c r="AE334" s="120"/>
      <c r="AF334" s="120"/>
      <c r="AG334" s="120"/>
      <c r="AH334" s="120"/>
      <c r="AI334" s="120"/>
      <c r="AJ334" s="120"/>
      <c r="AK334" s="120"/>
      <c r="AL334" s="120"/>
      <c r="AM334" s="120"/>
      <c r="AN334" s="120"/>
      <c r="AO334" s="120"/>
      <c r="AP334" s="120"/>
      <c r="AQ334" s="120"/>
      <c r="AR334" s="120"/>
      <c r="AS334" s="120"/>
      <c r="AT334" s="120"/>
      <c r="AU334" s="120"/>
      <c r="AV334" s="120"/>
      <c r="AW334" s="120"/>
      <c r="AX334" s="120"/>
      <c r="AY334" s="120"/>
      <c r="AZ334" s="120"/>
      <c r="BA334" s="120"/>
      <c r="BB334" s="120"/>
      <c r="BC334" s="120"/>
      <c r="BD334" s="120"/>
      <c r="BE334" s="120"/>
      <c r="BF334" s="120"/>
      <c r="BG334" s="120"/>
    </row>
    <row r="335" spans="1:59" x14ac:dyDescent="0.4">
      <c r="A335" s="144" t="s">
        <v>630</v>
      </c>
      <c r="B335" s="143" t="s">
        <v>937</v>
      </c>
      <c r="C335" s="146">
        <v>289.04000000000002</v>
      </c>
      <c r="D335" s="146">
        <v>289044</v>
      </c>
      <c r="E335" s="146"/>
      <c r="F335" s="146"/>
      <c r="G335" s="120"/>
      <c r="H335" s="120"/>
      <c r="I335" s="120"/>
      <c r="J335" s="120"/>
      <c r="K335" s="120"/>
      <c r="L335" s="120"/>
      <c r="M335" s="120"/>
      <c r="N335" s="120"/>
      <c r="O335" s="120"/>
      <c r="P335" s="120"/>
      <c r="Q335" s="120"/>
      <c r="R335" s="120"/>
      <c r="S335" s="120"/>
      <c r="T335" s="120"/>
      <c r="U335" s="120"/>
      <c r="V335" s="120"/>
      <c r="W335" s="120"/>
      <c r="X335" s="120"/>
      <c r="Y335" s="120"/>
      <c r="Z335" s="120"/>
      <c r="AA335" s="120"/>
      <c r="AB335" s="120"/>
      <c r="AC335" s="120"/>
      <c r="AD335" s="120"/>
      <c r="AE335" s="120"/>
      <c r="AF335" s="120"/>
      <c r="AG335" s="120"/>
      <c r="AH335" s="120"/>
      <c r="AI335" s="120"/>
      <c r="AJ335" s="120"/>
      <c r="AK335" s="120"/>
      <c r="AL335" s="120"/>
      <c r="AM335" s="120"/>
      <c r="AN335" s="120"/>
      <c r="AO335" s="120"/>
      <c r="AP335" s="120"/>
      <c r="AQ335" s="120"/>
      <c r="AR335" s="120"/>
      <c r="AS335" s="120"/>
      <c r="AT335" s="120"/>
      <c r="AU335" s="120"/>
      <c r="AV335" s="120"/>
      <c r="AW335" s="120"/>
      <c r="AX335" s="120"/>
      <c r="AY335" s="120"/>
      <c r="AZ335" s="120"/>
      <c r="BA335" s="120"/>
      <c r="BB335" s="120"/>
      <c r="BC335" s="120"/>
      <c r="BD335" s="120"/>
      <c r="BE335" s="120"/>
      <c r="BF335" s="120"/>
      <c r="BG335" s="120"/>
    </row>
    <row r="336" spans="1:59" x14ac:dyDescent="0.4">
      <c r="A336" s="144" t="s">
        <v>632</v>
      </c>
      <c r="B336" s="143" t="s">
        <v>938</v>
      </c>
      <c r="C336" s="146">
        <v>-289.04000000000002</v>
      </c>
      <c r="D336" s="146">
        <v>-289044</v>
      </c>
      <c r="E336" s="146"/>
      <c r="F336" s="146"/>
      <c r="G336" s="120"/>
      <c r="H336" s="120"/>
      <c r="I336" s="120"/>
      <c r="J336" s="120"/>
      <c r="K336" s="120"/>
      <c r="L336" s="120"/>
      <c r="M336" s="120"/>
      <c r="N336" s="120"/>
      <c r="O336" s="120"/>
      <c r="P336" s="120"/>
      <c r="Q336" s="120"/>
      <c r="R336" s="120"/>
      <c r="S336" s="120"/>
      <c r="T336" s="120"/>
      <c r="U336" s="120"/>
      <c r="V336" s="120"/>
      <c r="W336" s="120"/>
      <c r="X336" s="120"/>
      <c r="Y336" s="120"/>
      <c r="Z336" s="120"/>
      <c r="AA336" s="120"/>
      <c r="AB336" s="120"/>
      <c r="AC336" s="120"/>
      <c r="AD336" s="120"/>
      <c r="AE336" s="120"/>
      <c r="AF336" s="120"/>
      <c r="AG336" s="120"/>
      <c r="AH336" s="120"/>
      <c r="AI336" s="120"/>
      <c r="AJ336" s="120"/>
      <c r="AK336" s="120"/>
      <c r="AL336" s="120"/>
      <c r="AM336" s="120"/>
      <c r="AN336" s="120"/>
      <c r="AO336" s="120"/>
      <c r="AP336" s="120"/>
      <c r="AQ336" s="120"/>
      <c r="AR336" s="120"/>
      <c r="AS336" s="120"/>
      <c r="AT336" s="120"/>
      <c r="AU336" s="120"/>
      <c r="AV336" s="120"/>
      <c r="AW336" s="120"/>
      <c r="AX336" s="120"/>
      <c r="AY336" s="120"/>
      <c r="AZ336" s="120"/>
      <c r="BA336" s="120"/>
      <c r="BB336" s="120"/>
      <c r="BC336" s="120"/>
      <c r="BD336" s="120"/>
      <c r="BE336" s="120"/>
      <c r="BF336" s="120"/>
      <c r="BG336" s="120"/>
    </row>
    <row r="337" spans="1:59" x14ac:dyDescent="0.4">
      <c r="A337" s="156"/>
      <c r="B337" s="158"/>
      <c r="C337" s="150"/>
      <c r="D337" s="150"/>
      <c r="E337" s="150"/>
      <c r="F337" s="150"/>
      <c r="G337" s="120"/>
      <c r="H337" s="120"/>
      <c r="I337" s="120"/>
      <c r="J337" s="120"/>
      <c r="K337" s="120"/>
      <c r="L337" s="120"/>
      <c r="M337" s="120"/>
      <c r="N337" s="120"/>
      <c r="O337" s="120"/>
      <c r="P337" s="120"/>
      <c r="Q337" s="120"/>
      <c r="R337" s="120"/>
      <c r="S337" s="120"/>
      <c r="T337" s="120"/>
      <c r="U337" s="120"/>
      <c r="V337" s="120"/>
      <c r="W337" s="120"/>
      <c r="X337" s="120"/>
      <c r="Y337" s="120"/>
      <c r="Z337" s="120"/>
      <c r="AA337" s="120"/>
      <c r="AB337" s="120"/>
      <c r="AC337" s="120"/>
      <c r="AD337" s="120"/>
      <c r="AE337" s="120"/>
      <c r="AF337" s="120"/>
      <c r="AG337" s="120"/>
      <c r="AH337" s="120"/>
      <c r="AI337" s="120"/>
      <c r="AJ337" s="120"/>
      <c r="AK337" s="120"/>
      <c r="AL337" s="120"/>
      <c r="AM337" s="120"/>
      <c r="AN337" s="120"/>
      <c r="AO337" s="120"/>
      <c r="AP337" s="120"/>
      <c r="AQ337" s="120"/>
      <c r="AR337" s="120"/>
      <c r="AS337" s="120"/>
      <c r="AT337" s="120"/>
      <c r="AU337" s="120"/>
      <c r="AV337" s="120"/>
      <c r="AW337" s="120"/>
      <c r="AX337" s="120"/>
      <c r="AY337" s="120"/>
      <c r="AZ337" s="120"/>
      <c r="BA337" s="120"/>
      <c r="BB337" s="120"/>
      <c r="BC337" s="120"/>
      <c r="BD337" s="120"/>
      <c r="BE337" s="120"/>
      <c r="BF337" s="120"/>
      <c r="BG337" s="120"/>
    </row>
    <row r="338" spans="1:59" x14ac:dyDescent="0.4">
      <c r="B338" s="160"/>
      <c r="G338" s="120"/>
      <c r="H338" s="120"/>
      <c r="I338" s="120"/>
      <c r="J338" s="120"/>
      <c r="K338" s="120"/>
      <c r="L338" s="120"/>
      <c r="M338" s="120"/>
      <c r="N338" s="120"/>
      <c r="O338" s="120"/>
      <c r="P338" s="120"/>
      <c r="Q338" s="120"/>
      <c r="R338" s="120"/>
      <c r="S338" s="120"/>
      <c r="T338" s="120"/>
      <c r="U338" s="120"/>
      <c r="V338" s="120"/>
      <c r="W338" s="120"/>
      <c r="X338" s="120"/>
      <c r="Y338" s="120"/>
      <c r="Z338" s="120"/>
      <c r="AA338" s="120"/>
      <c r="AB338" s="120"/>
      <c r="AC338" s="120"/>
      <c r="AD338" s="120"/>
      <c r="AE338" s="120"/>
      <c r="AF338" s="120"/>
      <c r="AG338" s="120"/>
      <c r="AH338" s="120"/>
      <c r="AI338" s="120"/>
      <c r="AJ338" s="120"/>
      <c r="AK338" s="120"/>
      <c r="AL338" s="120"/>
      <c r="AM338" s="120"/>
      <c r="AN338" s="120"/>
      <c r="AO338" s="120"/>
      <c r="AP338" s="120"/>
      <c r="AQ338" s="120"/>
      <c r="AR338" s="120"/>
      <c r="AS338" s="120"/>
      <c r="AT338" s="120"/>
      <c r="AU338" s="120"/>
      <c r="AV338" s="120"/>
      <c r="AW338" s="120"/>
      <c r="AX338" s="120"/>
      <c r="AY338" s="120"/>
      <c r="AZ338" s="120"/>
      <c r="BA338" s="120"/>
      <c r="BB338" s="120"/>
      <c r="BC338" s="120"/>
      <c r="BD338" s="120"/>
      <c r="BE338" s="120"/>
      <c r="BF338" s="120"/>
      <c r="BG338" s="120"/>
    </row>
    <row r="339" spans="1:59" x14ac:dyDescent="0.4">
      <c r="A339" s="126" t="s">
        <v>852</v>
      </c>
      <c r="B339" s="143"/>
      <c r="C339" s="129">
        <f>C340+C341</f>
        <v>0</v>
      </c>
      <c r="D339" s="129">
        <f t="shared" ref="D339:F339" si="32">D340+D341</f>
        <v>0</v>
      </c>
      <c r="E339" s="129">
        <f t="shared" si="32"/>
        <v>0</v>
      </c>
      <c r="F339" s="129">
        <f t="shared" si="32"/>
        <v>0</v>
      </c>
      <c r="G339" s="120"/>
      <c r="H339" s="120"/>
      <c r="I339" s="120"/>
      <c r="J339" s="120"/>
      <c r="K339" s="120"/>
      <c r="L339" s="120"/>
      <c r="M339" s="120"/>
      <c r="N339" s="120"/>
      <c r="O339" s="120"/>
      <c r="P339" s="120"/>
      <c r="Q339" s="120"/>
      <c r="R339" s="120"/>
      <c r="S339" s="120"/>
      <c r="T339" s="120"/>
      <c r="U339" s="120"/>
      <c r="V339" s="120"/>
      <c r="W339" s="120"/>
      <c r="X339" s="120"/>
      <c r="Y339" s="120"/>
      <c r="Z339" s="120"/>
      <c r="AA339" s="120"/>
      <c r="AB339" s="120"/>
      <c r="AC339" s="120"/>
      <c r="AD339" s="120"/>
      <c r="AE339" s="120"/>
      <c r="AF339" s="120"/>
      <c r="AG339" s="120"/>
      <c r="AH339" s="120"/>
      <c r="AI339" s="120"/>
      <c r="AJ339" s="120"/>
      <c r="AK339" s="120"/>
      <c r="AL339" s="120"/>
      <c r="AM339" s="120"/>
      <c r="AN339" s="120"/>
      <c r="AO339" s="120"/>
      <c r="AP339" s="120"/>
      <c r="AQ339" s="120"/>
      <c r="AR339" s="120"/>
      <c r="AS339" s="120"/>
      <c r="AT339" s="120"/>
      <c r="AU339" s="120"/>
      <c r="AV339" s="120"/>
      <c r="AW339" s="120"/>
      <c r="AX339" s="120"/>
      <c r="AY339" s="120"/>
      <c r="AZ339" s="120"/>
      <c r="BA339" s="120"/>
      <c r="BB339" s="120"/>
      <c r="BC339" s="120"/>
      <c r="BD339" s="120"/>
      <c r="BE339" s="120"/>
      <c r="BF339" s="120"/>
      <c r="BG339" s="120"/>
    </row>
    <row r="340" spans="1:59" ht="36" x14ac:dyDescent="0.4">
      <c r="A340" s="144" t="s">
        <v>655</v>
      </c>
      <c r="B340" s="145" t="s">
        <v>780</v>
      </c>
      <c r="C340" s="146">
        <v>-50</v>
      </c>
      <c r="D340" s="146">
        <v>-50000</v>
      </c>
      <c r="E340" s="146">
        <v>-50000</v>
      </c>
      <c r="F340" s="146">
        <v>-50000</v>
      </c>
      <c r="G340" s="120"/>
      <c r="H340" s="120"/>
      <c r="I340" s="120"/>
      <c r="J340" s="120"/>
      <c r="K340" s="120"/>
      <c r="L340" s="120"/>
      <c r="M340" s="120"/>
      <c r="N340" s="120"/>
      <c r="O340" s="120"/>
      <c r="P340" s="120"/>
      <c r="Q340" s="120"/>
      <c r="R340" s="120"/>
      <c r="S340" s="120"/>
      <c r="T340" s="120"/>
      <c r="U340" s="120"/>
      <c r="V340" s="120"/>
      <c r="W340" s="120"/>
      <c r="X340" s="120"/>
      <c r="Y340" s="120"/>
      <c r="Z340" s="120"/>
      <c r="AA340" s="120"/>
      <c r="AB340" s="120"/>
      <c r="AC340" s="120"/>
      <c r="AD340" s="120"/>
      <c r="AE340" s="120"/>
      <c r="AF340" s="120"/>
      <c r="AG340" s="120"/>
      <c r="AH340" s="120"/>
      <c r="AI340" s="120"/>
      <c r="AJ340" s="120"/>
      <c r="AK340" s="120"/>
      <c r="AL340" s="120"/>
      <c r="AM340" s="120"/>
      <c r="AN340" s="120"/>
      <c r="AO340" s="120"/>
      <c r="AP340" s="120"/>
      <c r="AQ340" s="120"/>
      <c r="AR340" s="120"/>
      <c r="AS340" s="120"/>
      <c r="AT340" s="120"/>
      <c r="AU340" s="120"/>
      <c r="AV340" s="120"/>
      <c r="AW340" s="120"/>
      <c r="AX340" s="120"/>
      <c r="AY340" s="120"/>
      <c r="AZ340" s="120"/>
      <c r="BA340" s="120"/>
      <c r="BB340" s="120"/>
      <c r="BC340" s="120"/>
      <c r="BD340" s="120"/>
      <c r="BE340" s="120"/>
      <c r="BF340" s="120"/>
      <c r="BG340" s="120"/>
    </row>
    <row r="341" spans="1:59" ht="36" x14ac:dyDescent="0.4">
      <c r="A341" s="144" t="s">
        <v>656</v>
      </c>
      <c r="B341" s="145" t="s">
        <v>780</v>
      </c>
      <c r="C341" s="146">
        <v>50</v>
      </c>
      <c r="D341" s="146">
        <v>50000</v>
      </c>
      <c r="E341" s="146">
        <v>50000</v>
      </c>
      <c r="F341" s="146">
        <v>50000</v>
      </c>
      <c r="G341" s="120"/>
      <c r="H341" s="120"/>
      <c r="I341" s="120"/>
      <c r="J341" s="120"/>
      <c r="K341" s="120"/>
      <c r="L341" s="120"/>
      <c r="M341" s="120"/>
      <c r="N341" s="120"/>
      <c r="O341" s="120"/>
      <c r="P341" s="120"/>
      <c r="Q341" s="120"/>
      <c r="R341" s="120"/>
      <c r="S341" s="120"/>
      <c r="T341" s="120"/>
      <c r="U341" s="120"/>
      <c r="V341" s="120"/>
      <c r="W341" s="120"/>
      <c r="X341" s="120"/>
      <c r="Y341" s="120"/>
      <c r="Z341" s="120"/>
      <c r="AA341" s="120"/>
      <c r="AB341" s="120"/>
      <c r="AC341" s="120"/>
      <c r="AD341" s="120"/>
      <c r="AE341" s="120"/>
      <c r="AF341" s="120"/>
      <c r="AG341" s="120"/>
      <c r="AH341" s="120"/>
      <c r="AI341" s="120"/>
      <c r="AJ341" s="120"/>
      <c r="AK341" s="120"/>
      <c r="AL341" s="120"/>
      <c r="AM341" s="120"/>
      <c r="AN341" s="120"/>
      <c r="AO341" s="120"/>
      <c r="AP341" s="120"/>
      <c r="AQ341" s="120"/>
      <c r="AR341" s="120"/>
      <c r="AS341" s="120"/>
      <c r="AT341" s="120"/>
      <c r="AU341" s="120"/>
      <c r="AV341" s="120"/>
      <c r="AW341" s="120"/>
      <c r="AX341" s="120"/>
      <c r="AY341" s="120"/>
      <c r="AZ341" s="120"/>
      <c r="BA341" s="120"/>
      <c r="BB341" s="120"/>
      <c r="BC341" s="120"/>
      <c r="BD341" s="120"/>
      <c r="BE341" s="120"/>
      <c r="BF341" s="120"/>
      <c r="BG341" s="120"/>
    </row>
    <row r="342" spans="1:59" x14ac:dyDescent="0.4">
      <c r="A342" s="161"/>
      <c r="B342" s="160"/>
      <c r="C342" s="132"/>
      <c r="D342" s="132"/>
      <c r="F342" s="132"/>
    </row>
    <row r="344" spans="1:59" x14ac:dyDescent="0.4">
      <c r="A344" s="126" t="s">
        <v>853</v>
      </c>
      <c r="B344" s="143"/>
      <c r="C344" s="129">
        <f>C345+C346+C347</f>
        <v>350</v>
      </c>
      <c r="D344" s="129">
        <f t="shared" ref="D344:F344" si="33">D345+D346+D347</f>
        <v>350000</v>
      </c>
      <c r="E344" s="129">
        <f t="shared" si="33"/>
        <v>0</v>
      </c>
      <c r="F344" s="129">
        <f t="shared" si="33"/>
        <v>0</v>
      </c>
      <c r="G344" s="120"/>
      <c r="H344" s="120"/>
      <c r="I344" s="120"/>
      <c r="J344" s="120"/>
      <c r="K344" s="120"/>
      <c r="L344" s="120"/>
      <c r="M344" s="120"/>
      <c r="N344" s="120"/>
      <c r="O344" s="120"/>
      <c r="P344" s="120"/>
      <c r="Q344" s="120"/>
      <c r="R344" s="120"/>
      <c r="S344" s="120"/>
      <c r="T344" s="120"/>
      <c r="U344" s="120"/>
      <c r="V344" s="120"/>
      <c r="W344" s="120"/>
      <c r="X344" s="120"/>
      <c r="Y344" s="120"/>
      <c r="Z344" s="120"/>
      <c r="AA344" s="120"/>
      <c r="AB344" s="120"/>
      <c r="AC344" s="120"/>
      <c r="AD344" s="120"/>
      <c r="AE344" s="120"/>
      <c r="AF344" s="120"/>
      <c r="AG344" s="120"/>
      <c r="AH344" s="120"/>
      <c r="AI344" s="120"/>
      <c r="AJ344" s="120"/>
      <c r="AK344" s="120"/>
      <c r="AL344" s="120"/>
      <c r="AM344" s="120"/>
      <c r="AN344" s="120"/>
      <c r="AO344" s="120"/>
      <c r="AP344" s="120"/>
      <c r="AQ344" s="120"/>
      <c r="AR344" s="120"/>
      <c r="AS344" s="120"/>
      <c r="AT344" s="120"/>
      <c r="AU344" s="120"/>
      <c r="AV344" s="120"/>
      <c r="AW344" s="120"/>
      <c r="AX344" s="120"/>
      <c r="AY344" s="120"/>
      <c r="AZ344" s="120"/>
      <c r="BA344" s="120"/>
      <c r="BB344" s="120"/>
      <c r="BC344" s="120"/>
      <c r="BD344" s="120"/>
      <c r="BE344" s="120"/>
      <c r="BF344" s="120"/>
      <c r="BG344" s="120"/>
    </row>
    <row r="345" spans="1:59" ht="36" x14ac:dyDescent="0.4">
      <c r="A345" s="144" t="s">
        <v>657</v>
      </c>
      <c r="B345" s="145" t="s">
        <v>780</v>
      </c>
      <c r="C345" s="146">
        <v>-95</v>
      </c>
      <c r="D345" s="146">
        <v>-95000</v>
      </c>
      <c r="E345" s="146">
        <v>-95000</v>
      </c>
      <c r="F345" s="146">
        <v>-95000</v>
      </c>
      <c r="G345" s="120"/>
      <c r="H345" s="120"/>
      <c r="I345" s="120"/>
      <c r="J345" s="120"/>
      <c r="K345" s="120"/>
      <c r="L345" s="120"/>
      <c r="M345" s="120"/>
      <c r="N345" s="120"/>
      <c r="O345" s="120"/>
      <c r="P345" s="120"/>
      <c r="Q345" s="120"/>
      <c r="R345" s="120"/>
      <c r="S345" s="120"/>
      <c r="T345" s="120"/>
      <c r="U345" s="120"/>
      <c r="V345" s="120"/>
      <c r="W345" s="120"/>
      <c r="X345" s="120"/>
      <c r="Y345" s="120"/>
      <c r="Z345" s="120"/>
      <c r="AA345" s="120"/>
      <c r="AB345" s="120"/>
      <c r="AC345" s="120"/>
      <c r="AD345" s="120"/>
      <c r="AE345" s="120"/>
      <c r="AF345" s="120"/>
      <c r="AG345" s="120"/>
      <c r="AH345" s="120"/>
      <c r="AI345" s="120"/>
      <c r="AJ345" s="120"/>
      <c r="AK345" s="120"/>
      <c r="AL345" s="120"/>
      <c r="AM345" s="120"/>
      <c r="AN345" s="120"/>
      <c r="AO345" s="120"/>
      <c r="AP345" s="120"/>
      <c r="AQ345" s="120"/>
      <c r="AR345" s="120"/>
      <c r="AS345" s="120"/>
      <c r="AT345" s="120"/>
      <c r="AU345" s="120"/>
      <c r="AV345" s="120"/>
      <c r="AW345" s="120"/>
      <c r="AX345" s="120"/>
      <c r="AY345" s="120"/>
      <c r="AZ345" s="120"/>
      <c r="BA345" s="120"/>
      <c r="BB345" s="120"/>
      <c r="BC345" s="120"/>
      <c r="BD345" s="120"/>
      <c r="BE345" s="120"/>
      <c r="BF345" s="120"/>
      <c r="BG345" s="120"/>
    </row>
    <row r="346" spans="1:59" ht="36" x14ac:dyDescent="0.4">
      <c r="A346" s="144" t="s">
        <v>658</v>
      </c>
      <c r="B346" s="145" t="s">
        <v>780</v>
      </c>
      <c r="C346" s="146">
        <v>95</v>
      </c>
      <c r="D346" s="146">
        <v>95000</v>
      </c>
      <c r="E346" s="146">
        <v>95000</v>
      </c>
      <c r="F346" s="146">
        <v>95000</v>
      </c>
      <c r="G346" s="120"/>
      <c r="H346" s="120"/>
      <c r="I346" s="120"/>
      <c r="J346" s="120"/>
      <c r="K346" s="120"/>
      <c r="L346" s="120"/>
      <c r="M346" s="120"/>
      <c r="N346" s="120"/>
      <c r="O346" s="120"/>
      <c r="P346" s="120"/>
      <c r="Q346" s="120"/>
      <c r="R346" s="120"/>
      <c r="S346" s="120"/>
      <c r="T346" s="120"/>
      <c r="U346" s="120"/>
      <c r="V346" s="120"/>
      <c r="W346" s="120"/>
      <c r="X346" s="120"/>
      <c r="Y346" s="120"/>
      <c r="Z346" s="120"/>
      <c r="AA346" s="120"/>
      <c r="AB346" s="120"/>
      <c r="AC346" s="120"/>
      <c r="AD346" s="120"/>
      <c r="AE346" s="120"/>
      <c r="AF346" s="120"/>
      <c r="AG346" s="120"/>
      <c r="AH346" s="120"/>
      <c r="AI346" s="120"/>
      <c r="AJ346" s="120"/>
      <c r="AK346" s="120"/>
      <c r="AL346" s="120"/>
      <c r="AM346" s="120"/>
      <c r="AN346" s="120"/>
      <c r="AO346" s="120"/>
      <c r="AP346" s="120"/>
      <c r="AQ346" s="120"/>
      <c r="AR346" s="120"/>
      <c r="AS346" s="120"/>
      <c r="AT346" s="120"/>
      <c r="AU346" s="120"/>
      <c r="AV346" s="120"/>
      <c r="AW346" s="120"/>
      <c r="AX346" s="120"/>
      <c r="AY346" s="120"/>
      <c r="AZ346" s="120"/>
      <c r="BA346" s="120"/>
      <c r="BB346" s="120"/>
      <c r="BC346" s="120"/>
      <c r="BD346" s="120"/>
      <c r="BE346" s="120"/>
      <c r="BF346" s="120"/>
      <c r="BG346" s="120"/>
    </row>
    <row r="347" spans="1:59" ht="90" x14ac:dyDescent="0.4">
      <c r="A347" s="144" t="s">
        <v>949</v>
      </c>
      <c r="B347" s="145" t="s">
        <v>950</v>
      </c>
      <c r="C347" s="146">
        <v>350</v>
      </c>
      <c r="D347" s="146">
        <v>350000</v>
      </c>
      <c r="E347" s="146"/>
      <c r="F347" s="146"/>
      <c r="G347" s="120"/>
      <c r="H347" s="120"/>
      <c r="I347" s="120"/>
      <c r="J347" s="120"/>
      <c r="K347" s="120"/>
      <c r="L347" s="120"/>
      <c r="M347" s="120"/>
      <c r="N347" s="120"/>
      <c r="O347" s="120"/>
      <c r="P347" s="120"/>
      <c r="Q347" s="120"/>
      <c r="R347" s="120"/>
      <c r="S347" s="120"/>
      <c r="T347" s="120"/>
      <c r="U347" s="120"/>
      <c r="V347" s="120"/>
      <c r="W347" s="120"/>
      <c r="X347" s="120"/>
      <c r="Y347" s="120"/>
      <c r="Z347" s="120"/>
      <c r="AA347" s="120"/>
      <c r="AB347" s="120"/>
      <c r="AC347" s="120"/>
      <c r="AD347" s="120"/>
      <c r="AE347" s="120"/>
      <c r="AF347" s="120"/>
      <c r="AG347" s="120"/>
      <c r="AH347" s="120"/>
      <c r="AI347" s="120"/>
      <c r="AJ347" s="120"/>
      <c r="AK347" s="120"/>
      <c r="AL347" s="120"/>
      <c r="AM347" s="120"/>
      <c r="AN347" s="120"/>
      <c r="AO347" s="120"/>
      <c r="AP347" s="120"/>
      <c r="AQ347" s="120"/>
      <c r="AR347" s="120"/>
      <c r="AS347" s="120"/>
      <c r="AT347" s="120"/>
      <c r="AU347" s="120"/>
      <c r="AV347" s="120"/>
      <c r="AW347" s="120"/>
      <c r="AX347" s="120"/>
      <c r="AY347" s="120"/>
      <c r="AZ347" s="120"/>
      <c r="BA347" s="120"/>
      <c r="BB347" s="120"/>
      <c r="BC347" s="120"/>
      <c r="BD347" s="120"/>
      <c r="BE347" s="120"/>
      <c r="BF347" s="120"/>
      <c r="BG347" s="120"/>
    </row>
    <row r="348" spans="1:59" x14ac:dyDescent="0.4">
      <c r="A348" s="148"/>
      <c r="B348" s="157"/>
      <c r="C348" s="150"/>
      <c r="D348" s="150"/>
      <c r="E348" s="150"/>
      <c r="F348" s="150"/>
      <c r="G348" s="120"/>
      <c r="H348" s="120"/>
      <c r="I348" s="120"/>
      <c r="J348" s="120"/>
      <c r="K348" s="120"/>
      <c r="L348" s="120"/>
      <c r="M348" s="120"/>
      <c r="N348" s="120"/>
      <c r="O348" s="120"/>
      <c r="P348" s="120"/>
      <c r="Q348" s="120"/>
      <c r="R348" s="120"/>
      <c r="S348" s="120"/>
      <c r="T348" s="120"/>
      <c r="U348" s="120"/>
      <c r="V348" s="120"/>
      <c r="W348" s="120"/>
      <c r="X348" s="120"/>
      <c r="Y348" s="120"/>
      <c r="Z348" s="120"/>
      <c r="AA348" s="120"/>
      <c r="AB348" s="120"/>
      <c r="AC348" s="120"/>
      <c r="AD348" s="120"/>
      <c r="AE348" s="120"/>
      <c r="AF348" s="120"/>
      <c r="AG348" s="120"/>
      <c r="AH348" s="120"/>
      <c r="AI348" s="120"/>
      <c r="AJ348" s="120"/>
      <c r="AK348" s="120"/>
      <c r="AL348" s="120"/>
      <c r="AM348" s="120"/>
      <c r="AN348" s="120"/>
      <c r="AO348" s="120"/>
      <c r="AP348" s="120"/>
      <c r="AQ348" s="120"/>
      <c r="AR348" s="120"/>
      <c r="AS348" s="120"/>
      <c r="AT348" s="120"/>
      <c r="AU348" s="120"/>
      <c r="AV348" s="120"/>
      <c r="AW348" s="120"/>
      <c r="AX348" s="120"/>
      <c r="AY348" s="120"/>
      <c r="AZ348" s="120"/>
      <c r="BA348" s="120"/>
      <c r="BB348" s="120"/>
      <c r="BC348" s="120"/>
      <c r="BD348" s="120"/>
      <c r="BE348" s="120"/>
      <c r="BF348" s="120"/>
      <c r="BG348" s="120"/>
    </row>
    <row r="349" spans="1:59" x14ac:dyDescent="0.4">
      <c r="A349" s="148"/>
      <c r="B349" s="157"/>
      <c r="C349" s="150"/>
      <c r="D349" s="150"/>
      <c r="E349" s="133"/>
      <c r="F349" s="133"/>
      <c r="G349" s="120"/>
      <c r="H349" s="120"/>
      <c r="I349" s="120"/>
      <c r="J349" s="120"/>
      <c r="K349" s="120"/>
      <c r="L349" s="120"/>
      <c r="M349" s="120"/>
      <c r="N349" s="120"/>
      <c r="O349" s="120"/>
      <c r="P349" s="120"/>
      <c r="Q349" s="120"/>
      <c r="R349" s="120"/>
      <c r="S349" s="120"/>
      <c r="T349" s="120"/>
      <c r="U349" s="120"/>
      <c r="V349" s="120"/>
      <c r="W349" s="120"/>
      <c r="X349" s="120"/>
      <c r="Y349" s="120"/>
      <c r="Z349" s="120"/>
      <c r="AA349" s="120"/>
      <c r="AB349" s="120"/>
      <c r="AC349" s="120"/>
      <c r="AD349" s="120"/>
      <c r="AE349" s="120"/>
      <c r="AF349" s="120"/>
      <c r="AG349" s="120"/>
      <c r="AH349" s="120"/>
      <c r="AI349" s="120"/>
      <c r="AJ349" s="120"/>
      <c r="AK349" s="120"/>
      <c r="AL349" s="120"/>
      <c r="AM349" s="120"/>
      <c r="AN349" s="120"/>
      <c r="AO349" s="120"/>
      <c r="AP349" s="120"/>
      <c r="AQ349" s="120"/>
      <c r="AR349" s="120"/>
      <c r="AS349" s="120"/>
      <c r="AT349" s="120"/>
      <c r="AU349" s="120"/>
      <c r="AV349" s="120"/>
      <c r="AW349" s="120"/>
      <c r="AX349" s="120"/>
      <c r="AY349" s="120"/>
      <c r="AZ349" s="120"/>
      <c r="BA349" s="120"/>
      <c r="BB349" s="120"/>
      <c r="BC349" s="120"/>
      <c r="BD349" s="120"/>
      <c r="BE349" s="120"/>
      <c r="BF349" s="120"/>
      <c r="BG349" s="120"/>
    </row>
    <row r="350" spans="1:59" x14ac:dyDescent="0.4">
      <c r="A350" s="148"/>
      <c r="B350" s="157"/>
      <c r="C350" s="150"/>
      <c r="D350" s="150"/>
      <c r="E350" s="133"/>
      <c r="F350" s="133"/>
      <c r="G350" s="120"/>
      <c r="H350" s="120"/>
      <c r="I350" s="120"/>
      <c r="J350" s="120"/>
      <c r="K350" s="120"/>
      <c r="L350" s="120"/>
      <c r="M350" s="120"/>
      <c r="N350" s="120"/>
      <c r="O350" s="120"/>
      <c r="P350" s="120"/>
      <c r="Q350" s="120"/>
      <c r="R350" s="120"/>
      <c r="S350" s="120"/>
      <c r="T350" s="120"/>
      <c r="U350" s="120"/>
      <c r="V350" s="120"/>
      <c r="W350" s="120"/>
      <c r="X350" s="120"/>
      <c r="Y350" s="120"/>
      <c r="Z350" s="120"/>
      <c r="AA350" s="120"/>
      <c r="AB350" s="120"/>
      <c r="AC350" s="120"/>
      <c r="AD350" s="120"/>
      <c r="AE350" s="120"/>
      <c r="AF350" s="120"/>
      <c r="AG350" s="120"/>
      <c r="AH350" s="120"/>
      <c r="AI350" s="120"/>
      <c r="AJ350" s="120"/>
      <c r="AK350" s="120"/>
      <c r="AL350" s="120"/>
      <c r="AM350" s="120"/>
      <c r="AN350" s="120"/>
      <c r="AO350" s="120"/>
      <c r="AP350" s="120"/>
      <c r="AQ350" s="120"/>
      <c r="AR350" s="120"/>
      <c r="AS350" s="120"/>
      <c r="AT350" s="120"/>
      <c r="AU350" s="120"/>
      <c r="AV350" s="120"/>
      <c r="AW350" s="120"/>
      <c r="AX350" s="120"/>
      <c r="AY350" s="120"/>
      <c r="AZ350" s="120"/>
      <c r="BA350" s="120"/>
      <c r="BB350" s="120"/>
      <c r="BC350" s="120"/>
      <c r="BD350" s="120"/>
      <c r="BE350" s="120"/>
      <c r="BF350" s="120"/>
      <c r="BG350" s="120"/>
    </row>
    <row r="351" spans="1:59" x14ac:dyDescent="0.4">
      <c r="A351" s="126" t="s">
        <v>854</v>
      </c>
      <c r="B351" s="143"/>
      <c r="C351" s="129">
        <f>C352+C353</f>
        <v>0</v>
      </c>
      <c r="D351" s="129">
        <f t="shared" ref="D351:F351" si="34">D352+D353</f>
        <v>0</v>
      </c>
      <c r="E351" s="129">
        <f t="shared" si="34"/>
        <v>0</v>
      </c>
      <c r="F351" s="129">
        <f t="shared" si="34"/>
        <v>0</v>
      </c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  <c r="T351" s="120"/>
      <c r="U351" s="120"/>
      <c r="V351" s="120"/>
      <c r="W351" s="120"/>
      <c r="X351" s="120"/>
      <c r="Y351" s="120"/>
      <c r="Z351" s="120"/>
      <c r="AA351" s="120"/>
      <c r="AB351" s="120"/>
      <c r="AC351" s="120"/>
      <c r="AD351" s="120"/>
      <c r="AE351" s="120"/>
      <c r="AF351" s="120"/>
      <c r="AG351" s="120"/>
      <c r="AH351" s="120"/>
      <c r="AI351" s="120"/>
      <c r="AJ351" s="120"/>
      <c r="AK351" s="120"/>
      <c r="AL351" s="120"/>
      <c r="AM351" s="120"/>
      <c r="AN351" s="120"/>
      <c r="AO351" s="120"/>
      <c r="AP351" s="120"/>
      <c r="AQ351" s="120"/>
      <c r="AR351" s="120"/>
      <c r="AS351" s="120"/>
      <c r="AT351" s="120"/>
      <c r="AU351" s="120"/>
      <c r="AV351" s="120"/>
      <c r="AW351" s="120"/>
      <c r="AX351" s="120"/>
      <c r="AY351" s="120"/>
      <c r="AZ351" s="120"/>
      <c r="BA351" s="120"/>
      <c r="BB351" s="120"/>
      <c r="BC351" s="120"/>
      <c r="BD351" s="120"/>
      <c r="BE351" s="120"/>
      <c r="BF351" s="120"/>
      <c r="BG351" s="120"/>
    </row>
    <row r="352" spans="1:59" ht="36" x14ac:dyDescent="0.4">
      <c r="A352" s="144" t="s">
        <v>659</v>
      </c>
      <c r="B352" s="145" t="s">
        <v>780</v>
      </c>
      <c r="C352" s="146">
        <v>-60</v>
      </c>
      <c r="D352" s="146">
        <v>-60000</v>
      </c>
      <c r="E352" s="146">
        <v>-60000</v>
      </c>
      <c r="F352" s="146">
        <v>-60000</v>
      </c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  <c r="T352" s="120"/>
      <c r="U352" s="120"/>
      <c r="V352" s="120"/>
      <c r="W352" s="120"/>
      <c r="X352" s="120"/>
      <c r="Y352" s="120"/>
      <c r="Z352" s="120"/>
      <c r="AA352" s="120"/>
      <c r="AB352" s="120"/>
      <c r="AC352" s="120"/>
      <c r="AD352" s="120"/>
      <c r="AE352" s="120"/>
      <c r="AF352" s="120"/>
      <c r="AG352" s="120"/>
      <c r="AH352" s="120"/>
      <c r="AI352" s="120"/>
      <c r="AJ352" s="120"/>
      <c r="AK352" s="120"/>
      <c r="AL352" s="120"/>
      <c r="AM352" s="120"/>
      <c r="AN352" s="120"/>
      <c r="AO352" s="120"/>
      <c r="AP352" s="120"/>
      <c r="AQ352" s="120"/>
      <c r="AR352" s="120"/>
      <c r="AS352" s="120"/>
      <c r="AT352" s="120"/>
      <c r="AU352" s="120"/>
      <c r="AV352" s="120"/>
      <c r="AW352" s="120"/>
      <c r="AX352" s="120"/>
      <c r="AY352" s="120"/>
      <c r="AZ352" s="120"/>
      <c r="BA352" s="120"/>
      <c r="BB352" s="120"/>
      <c r="BC352" s="120"/>
      <c r="BD352" s="120"/>
      <c r="BE352" s="120"/>
      <c r="BF352" s="120"/>
      <c r="BG352" s="120"/>
    </row>
    <row r="353" spans="1:59" ht="36" x14ac:dyDescent="0.4">
      <c r="A353" s="144" t="s">
        <v>660</v>
      </c>
      <c r="B353" s="145" t="s">
        <v>780</v>
      </c>
      <c r="C353" s="139">
        <v>60</v>
      </c>
      <c r="D353" s="139">
        <v>60000</v>
      </c>
      <c r="E353" s="146">
        <v>60000</v>
      </c>
      <c r="F353" s="139">
        <v>60000</v>
      </c>
    </row>
    <row r="354" spans="1:59" x14ac:dyDescent="0.4">
      <c r="A354" s="148"/>
      <c r="B354" s="157"/>
      <c r="C354" s="142"/>
      <c r="D354" s="142"/>
      <c r="E354" s="150"/>
      <c r="F354" s="142"/>
    </row>
    <row r="356" spans="1:59" x14ac:dyDescent="0.4">
      <c r="A356" s="126" t="s">
        <v>855</v>
      </c>
      <c r="B356" s="143"/>
      <c r="C356" s="129">
        <f>C357+C358</f>
        <v>161.84</v>
      </c>
      <c r="D356" s="129">
        <f t="shared" ref="D356:F356" si="35">D357+D358</f>
        <v>161840</v>
      </c>
      <c r="E356" s="129">
        <f t="shared" si="35"/>
        <v>0</v>
      </c>
      <c r="F356" s="129">
        <f t="shared" si="35"/>
        <v>0</v>
      </c>
      <c r="G356" s="120"/>
      <c r="H356" s="120"/>
      <c r="I356" s="120"/>
      <c r="J356" s="120"/>
      <c r="K356" s="120"/>
      <c r="L356" s="120"/>
      <c r="M356" s="120"/>
      <c r="N356" s="120"/>
      <c r="O356" s="120"/>
      <c r="P356" s="120"/>
      <c r="Q356" s="120"/>
      <c r="R356" s="120"/>
      <c r="S356" s="120"/>
      <c r="T356" s="120"/>
      <c r="U356" s="120"/>
      <c r="V356" s="120"/>
      <c r="W356" s="120"/>
      <c r="X356" s="120"/>
      <c r="Y356" s="120"/>
      <c r="Z356" s="120"/>
      <c r="AA356" s="120"/>
      <c r="AB356" s="120"/>
      <c r="AC356" s="120"/>
      <c r="AD356" s="120"/>
      <c r="AE356" s="120"/>
      <c r="AF356" s="120"/>
      <c r="AG356" s="120"/>
      <c r="AH356" s="120"/>
      <c r="AI356" s="120"/>
      <c r="AJ356" s="120"/>
      <c r="AK356" s="120"/>
      <c r="AL356" s="120"/>
      <c r="AM356" s="120"/>
      <c r="AN356" s="120"/>
      <c r="AO356" s="120"/>
      <c r="AP356" s="120"/>
      <c r="AQ356" s="120"/>
      <c r="AR356" s="120"/>
      <c r="AS356" s="120"/>
      <c r="AT356" s="120"/>
      <c r="AU356" s="120"/>
      <c r="AV356" s="120"/>
      <c r="AW356" s="120"/>
      <c r="AX356" s="120"/>
      <c r="AY356" s="120"/>
      <c r="AZ356" s="120"/>
      <c r="BA356" s="120"/>
      <c r="BB356" s="120"/>
      <c r="BC356" s="120"/>
      <c r="BD356" s="120"/>
      <c r="BE356" s="120"/>
      <c r="BF356" s="120"/>
      <c r="BG356" s="120"/>
    </row>
    <row r="357" spans="1:59" x14ac:dyDescent="0.4">
      <c r="A357" s="159" t="s">
        <v>641</v>
      </c>
      <c r="B357" s="143" t="s">
        <v>642</v>
      </c>
      <c r="C357" s="146">
        <v>132.99</v>
      </c>
      <c r="D357" s="146">
        <v>132990</v>
      </c>
      <c r="E357" s="146"/>
      <c r="F357" s="146"/>
      <c r="G357" s="120"/>
      <c r="H357" s="120"/>
      <c r="I357" s="120"/>
      <c r="J357" s="120"/>
      <c r="K357" s="120"/>
      <c r="L357" s="120"/>
      <c r="M357" s="120"/>
      <c r="N357" s="120"/>
      <c r="O357" s="120"/>
      <c r="P357" s="120"/>
      <c r="Q357" s="120"/>
      <c r="R357" s="120"/>
      <c r="S357" s="120"/>
      <c r="T357" s="120"/>
      <c r="U357" s="120"/>
      <c r="V357" s="120"/>
      <c r="W357" s="120"/>
      <c r="X357" s="120"/>
      <c r="Y357" s="120"/>
      <c r="Z357" s="120"/>
      <c r="AA357" s="120"/>
      <c r="AB357" s="120"/>
      <c r="AC357" s="120"/>
      <c r="AD357" s="120"/>
      <c r="AE357" s="120"/>
      <c r="AF357" s="120"/>
      <c r="AG357" s="120"/>
      <c r="AH357" s="120"/>
      <c r="AI357" s="120"/>
      <c r="AJ357" s="120"/>
      <c r="AK357" s="120"/>
      <c r="AL357" s="120"/>
      <c r="AM357" s="120"/>
      <c r="AN357" s="120"/>
      <c r="AO357" s="120"/>
      <c r="AP357" s="120"/>
      <c r="AQ357" s="120"/>
      <c r="AR357" s="120"/>
      <c r="AS357" s="120"/>
      <c r="AT357" s="120"/>
      <c r="AU357" s="120"/>
      <c r="AV357" s="120"/>
      <c r="AW357" s="120"/>
      <c r="AX357" s="120"/>
      <c r="AY357" s="120"/>
      <c r="AZ357" s="120"/>
      <c r="BA357" s="120"/>
      <c r="BB357" s="120"/>
      <c r="BC357" s="120"/>
      <c r="BD357" s="120"/>
      <c r="BE357" s="120"/>
      <c r="BF357" s="120"/>
      <c r="BG357" s="120"/>
    </row>
    <row r="358" spans="1:59" x14ac:dyDescent="0.4">
      <c r="A358" s="144" t="s">
        <v>643</v>
      </c>
      <c r="B358" s="145" t="s">
        <v>644</v>
      </c>
      <c r="C358" s="146">
        <v>28.85</v>
      </c>
      <c r="D358" s="146">
        <v>28850</v>
      </c>
      <c r="E358" s="129"/>
      <c r="F358" s="129"/>
      <c r="G358" s="120"/>
      <c r="H358" s="120"/>
      <c r="I358" s="120"/>
      <c r="J358" s="120"/>
      <c r="K358" s="120"/>
      <c r="L358" s="120"/>
      <c r="M358" s="120"/>
      <c r="N358" s="120"/>
      <c r="O358" s="120"/>
      <c r="P358" s="120"/>
      <c r="Q358" s="120"/>
      <c r="R358" s="120"/>
      <c r="S358" s="120"/>
      <c r="T358" s="120"/>
      <c r="U358" s="120"/>
      <c r="V358" s="120"/>
      <c r="W358" s="120"/>
      <c r="X358" s="120"/>
      <c r="Y358" s="120"/>
      <c r="Z358" s="120"/>
      <c r="AA358" s="120"/>
      <c r="AB358" s="120"/>
      <c r="AC358" s="120"/>
      <c r="AD358" s="120"/>
      <c r="AE358" s="120"/>
      <c r="AF358" s="120"/>
      <c r="AG358" s="120"/>
      <c r="AH358" s="120"/>
      <c r="AI358" s="120"/>
      <c r="AJ358" s="120"/>
      <c r="AK358" s="120"/>
      <c r="AL358" s="120"/>
      <c r="AM358" s="120"/>
      <c r="AN358" s="120"/>
      <c r="AO358" s="120"/>
      <c r="AP358" s="120"/>
      <c r="AQ358" s="120"/>
      <c r="AR358" s="120"/>
      <c r="AS358" s="120"/>
      <c r="AT358" s="120"/>
      <c r="AU358" s="120"/>
      <c r="AV358" s="120"/>
      <c r="AW358" s="120"/>
      <c r="AX358" s="120"/>
      <c r="AY358" s="120"/>
      <c r="AZ358" s="120"/>
      <c r="BA358" s="120"/>
      <c r="BB358" s="120"/>
      <c r="BC358" s="120"/>
      <c r="BD358" s="120"/>
      <c r="BE358" s="120"/>
      <c r="BF358" s="120"/>
      <c r="BG358" s="120"/>
    </row>
    <row r="367" spans="1:59" x14ac:dyDescent="0.4">
      <c r="C367" s="123" t="s">
        <v>894</v>
      </c>
      <c r="D367" s="123" t="s">
        <v>895</v>
      </c>
    </row>
    <row r="368" spans="1:59" x14ac:dyDescent="0.4">
      <c r="A368" s="144"/>
      <c r="B368" s="151"/>
      <c r="C368" s="146"/>
      <c r="D368" s="146"/>
    </row>
    <row r="369" spans="1:5" x14ac:dyDescent="0.4">
      <c r="A369" s="164" t="s">
        <v>786</v>
      </c>
      <c r="B369" s="171"/>
      <c r="C369" s="146">
        <f>D20+D21+D24+D27+D32+D33+D34+D35+D36+D37+D47+D48+D49+D50+D51+D63+D64+D65+D66+D68+D85+D86+D87+D88+D104+D125+D126+D127+D135+D137+D138+D139+D144+D153+D154+D155+D164+D170+D171+D172+D179+D180+D181+D182+D183+D200+D204</f>
        <v>72377575.439999998</v>
      </c>
      <c r="D369" s="146"/>
    </row>
    <row r="370" spans="1:5" x14ac:dyDescent="0.4">
      <c r="A370" s="163" t="s">
        <v>790</v>
      </c>
      <c r="B370" s="171"/>
      <c r="C370" s="146">
        <f>D25+D26+D28+D31+D38+D39+D40+D41+D42+D43+D44+D45+D46+D52+D53+D54+D55+D56+D57+D58+D59+D60+D61+D62+D67+D69+D78+D79+D80+D81+D82+D83+D84+D103+D128+D132+D133+D140+D145+D146+D147+D148+D149+D156+D157+D158+D159+D160+D165+D166+D173+D184+D185+D186+D195+D201+D202+D203</f>
        <v>52476658.769999996</v>
      </c>
      <c r="D370" s="146"/>
    </row>
    <row r="371" spans="1:5" x14ac:dyDescent="0.4">
      <c r="A371" s="144"/>
      <c r="B371" s="177"/>
      <c r="C371" s="129">
        <f>SUM(C369:C370)</f>
        <v>124854234.20999999</v>
      </c>
      <c r="D371" s="146"/>
    </row>
    <row r="372" spans="1:5" x14ac:dyDescent="0.4">
      <c r="A372" s="144" t="s">
        <v>801</v>
      </c>
      <c r="B372" s="171"/>
      <c r="C372" s="129">
        <f>D22+D23+D29+D30+D70+D89+D90+D91+D92+D93+D94+D95+D96+D97++D177+D178</f>
        <v>3408128.5300000003</v>
      </c>
      <c r="D372" s="146"/>
    </row>
    <row r="373" spans="1:5" ht="31" customHeight="1" x14ac:dyDescent="0.4">
      <c r="A373" s="159" t="s">
        <v>890</v>
      </c>
      <c r="B373" s="171"/>
      <c r="C373" s="139">
        <f>D99</f>
        <v>16036.36</v>
      </c>
      <c r="D373" s="139"/>
    </row>
    <row r="374" spans="1:5" x14ac:dyDescent="0.4">
      <c r="A374" s="159" t="s">
        <v>891</v>
      </c>
      <c r="B374" s="138"/>
      <c r="C374" s="139">
        <f>D190</f>
        <v>400000</v>
      </c>
      <c r="D374" s="139"/>
    </row>
    <row r="375" spans="1:5" x14ac:dyDescent="0.4">
      <c r="A375" s="159" t="s">
        <v>550</v>
      </c>
      <c r="B375" s="138"/>
      <c r="C375" s="139">
        <f>D98</f>
        <v>3510</v>
      </c>
      <c r="D375" s="139"/>
    </row>
    <row r="376" spans="1:5" x14ac:dyDescent="0.4">
      <c r="A376" s="159" t="s">
        <v>892</v>
      </c>
      <c r="B376" s="138"/>
      <c r="C376" s="139">
        <f>D71+D105+D106+D107+D108+D109+D110+D111+D112+D113+D114+D115+D116+D117+D118+D134+D187+D188+D189+D196</f>
        <v>4098446.4699999997</v>
      </c>
      <c r="D376" s="139">
        <v>-69618.09</v>
      </c>
    </row>
    <row r="377" spans="1:5" x14ac:dyDescent="0.4">
      <c r="A377" s="159" t="s">
        <v>893</v>
      </c>
      <c r="B377" s="138"/>
      <c r="C377" s="139">
        <f>D136</f>
        <v>210000</v>
      </c>
      <c r="D377" s="139"/>
    </row>
    <row r="378" spans="1:5" x14ac:dyDescent="0.4">
      <c r="A378" s="159"/>
      <c r="B378" s="138"/>
      <c r="C378" s="128">
        <f>C371+C372+C373+C374+C375+C376+C377</f>
        <v>132990355.56999999</v>
      </c>
      <c r="D378" s="128">
        <f>D371+D372+D373+D374+D375+D376+D377</f>
        <v>-69618.09</v>
      </c>
      <c r="E378" s="132">
        <f>C378+D378</f>
        <v>132920737.47999999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65" fitToWidth="0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D259"/>
  <sheetViews>
    <sheetView topLeftCell="A250" zoomScale="80" zoomScaleNormal="80" workbookViewId="0">
      <selection activeCell="C260" sqref="C260"/>
    </sheetView>
  </sheetViews>
  <sheetFormatPr defaultRowHeight="14.5" x14ac:dyDescent="0.35"/>
  <cols>
    <col min="1" max="1" width="28.7265625" bestFit="1" customWidth="1"/>
    <col min="2" max="2" width="48.90625" customWidth="1"/>
    <col min="3" max="3" width="26.81640625" customWidth="1"/>
    <col min="4" max="4" width="18.26953125" customWidth="1"/>
  </cols>
  <sheetData>
    <row r="3" spans="1:4" ht="90" x14ac:dyDescent="0.4">
      <c r="A3" s="164" t="s">
        <v>639</v>
      </c>
      <c r="B3" s="168" t="s">
        <v>738</v>
      </c>
      <c r="C3" s="165">
        <v>830</v>
      </c>
      <c r="D3" s="165">
        <v>830000</v>
      </c>
    </row>
    <row r="7" spans="1:4" ht="18" x14ac:dyDescent="0.4">
      <c r="A7" s="163" t="s">
        <v>732</v>
      </c>
      <c r="B7" s="175" t="s">
        <v>733</v>
      </c>
      <c r="C7" s="173">
        <v>14.04</v>
      </c>
      <c r="D7" s="173">
        <v>14037.73</v>
      </c>
    </row>
    <row r="8" spans="1:4" ht="36" x14ac:dyDescent="0.4">
      <c r="A8" s="163" t="s">
        <v>732</v>
      </c>
      <c r="B8" s="175" t="s">
        <v>787</v>
      </c>
      <c r="C8" s="173">
        <v>29.08</v>
      </c>
      <c r="D8" s="173">
        <v>29082.93</v>
      </c>
    </row>
    <row r="9" spans="1:4" x14ac:dyDescent="0.35">
      <c r="C9" s="194">
        <f>SUM(C7:C8)</f>
        <v>43.12</v>
      </c>
    </row>
    <row r="12" spans="1:4" ht="54" x14ac:dyDescent="0.4">
      <c r="A12" s="164" t="s">
        <v>565</v>
      </c>
      <c r="B12" s="166" t="s">
        <v>566</v>
      </c>
      <c r="C12" s="165">
        <v>1500</v>
      </c>
      <c r="D12" s="165">
        <v>1500000</v>
      </c>
    </row>
    <row r="13" spans="1:4" ht="54" x14ac:dyDescent="0.4">
      <c r="A13" s="164" t="s">
        <v>565</v>
      </c>
      <c r="B13" s="166" t="s">
        <v>596</v>
      </c>
      <c r="C13" s="165">
        <v>1438.07</v>
      </c>
      <c r="D13" s="165">
        <v>1438070</v>
      </c>
    </row>
    <row r="14" spans="1:4" ht="18" x14ac:dyDescent="0.4">
      <c r="A14" s="159" t="s">
        <v>624</v>
      </c>
      <c r="B14" s="143" t="s">
        <v>625</v>
      </c>
      <c r="C14" s="146">
        <v>780.04</v>
      </c>
      <c r="D14" s="146">
        <v>780040</v>
      </c>
    </row>
    <row r="15" spans="1:4" ht="36" x14ac:dyDescent="0.4">
      <c r="A15" s="164" t="s">
        <v>668</v>
      </c>
      <c r="B15" s="168" t="s">
        <v>669</v>
      </c>
      <c r="C15" s="165">
        <v>128.30000000000001</v>
      </c>
      <c r="D15" s="165">
        <v>128300</v>
      </c>
    </row>
    <row r="16" spans="1:4" ht="18" x14ac:dyDescent="0.4">
      <c r="A16" s="163" t="s">
        <v>668</v>
      </c>
      <c r="B16" s="174" t="s">
        <v>670</v>
      </c>
      <c r="C16" s="173">
        <v>10.17</v>
      </c>
      <c r="D16" s="173">
        <v>10167.24</v>
      </c>
    </row>
    <row r="17" spans="1:4" ht="18" x14ac:dyDescent="0.4">
      <c r="A17" s="144" t="s">
        <v>671</v>
      </c>
      <c r="B17" s="145" t="s">
        <v>672</v>
      </c>
      <c r="C17" s="146">
        <v>69.930000000000007</v>
      </c>
      <c r="D17" s="146">
        <v>69934.399999999994</v>
      </c>
    </row>
    <row r="18" spans="1:4" ht="18" x14ac:dyDescent="0.4">
      <c r="A18" s="144" t="s">
        <v>668</v>
      </c>
      <c r="B18" s="145" t="s">
        <v>672</v>
      </c>
      <c r="C18" s="146">
        <v>104.9</v>
      </c>
      <c r="D18" s="146">
        <v>104901.6</v>
      </c>
    </row>
    <row r="19" spans="1:4" ht="18" x14ac:dyDescent="0.4">
      <c r="A19" s="163" t="s">
        <v>673</v>
      </c>
      <c r="B19" s="174" t="s">
        <v>791</v>
      </c>
      <c r="C19" s="173">
        <v>10648</v>
      </c>
      <c r="D19" s="173">
        <v>10648000</v>
      </c>
    </row>
    <row r="20" spans="1:4" ht="72" x14ac:dyDescent="0.4">
      <c r="A20" s="164" t="s">
        <v>565</v>
      </c>
      <c r="B20" s="166" t="s">
        <v>674</v>
      </c>
      <c r="C20" s="165">
        <v>6582.11</v>
      </c>
      <c r="D20" s="165">
        <v>6582114</v>
      </c>
    </row>
    <row r="21" spans="1:4" ht="72" x14ac:dyDescent="0.4">
      <c r="A21" s="164" t="s">
        <v>677</v>
      </c>
      <c r="B21" s="166" t="s">
        <v>679</v>
      </c>
      <c r="C21" s="165">
        <v>40</v>
      </c>
      <c r="D21" s="165">
        <v>40000</v>
      </c>
    </row>
    <row r="22" spans="1:4" ht="36" x14ac:dyDescent="0.4">
      <c r="A22" s="164" t="s">
        <v>678</v>
      </c>
      <c r="B22" s="166" t="s">
        <v>680</v>
      </c>
      <c r="C22" s="165">
        <v>50</v>
      </c>
      <c r="D22" s="165">
        <v>50000</v>
      </c>
    </row>
    <row r="23" spans="1:4" ht="36" x14ac:dyDescent="0.4">
      <c r="A23" s="164" t="s">
        <v>681</v>
      </c>
      <c r="B23" s="166" t="s">
        <v>682</v>
      </c>
      <c r="C23" s="165">
        <v>10</v>
      </c>
      <c r="D23" s="165">
        <v>10000</v>
      </c>
    </row>
    <row r="24" spans="1:4" ht="18" x14ac:dyDescent="0.4">
      <c r="A24" s="163" t="s">
        <v>685</v>
      </c>
      <c r="B24" s="172" t="s">
        <v>686</v>
      </c>
      <c r="C24" s="173">
        <v>17.03</v>
      </c>
      <c r="D24" s="173">
        <v>17027.13</v>
      </c>
    </row>
    <row r="25" spans="1:4" ht="18" x14ac:dyDescent="0.4">
      <c r="A25" s="163" t="s">
        <v>687</v>
      </c>
      <c r="B25" s="172" t="s">
        <v>688</v>
      </c>
      <c r="C25" s="173">
        <v>11.01</v>
      </c>
      <c r="D25" s="173">
        <v>11014</v>
      </c>
    </row>
    <row r="26" spans="1:4" ht="18" x14ac:dyDescent="0.4">
      <c r="A26" s="163" t="s">
        <v>646</v>
      </c>
      <c r="B26" s="172" t="s">
        <v>689</v>
      </c>
      <c r="C26" s="173">
        <v>16.62</v>
      </c>
      <c r="D26" s="173">
        <v>16625.3</v>
      </c>
    </row>
    <row r="27" spans="1:4" ht="18" x14ac:dyDescent="0.4">
      <c r="A27" s="163" t="s">
        <v>624</v>
      </c>
      <c r="B27" s="172" t="s">
        <v>691</v>
      </c>
      <c r="C27" s="173">
        <v>541.86</v>
      </c>
      <c r="D27" s="173">
        <v>541857.56999999995</v>
      </c>
    </row>
    <row r="28" spans="1:4" ht="18" x14ac:dyDescent="0.4">
      <c r="A28" s="163" t="s">
        <v>690</v>
      </c>
      <c r="B28" s="172" t="s">
        <v>692</v>
      </c>
      <c r="C28" s="173">
        <v>122.48</v>
      </c>
      <c r="D28" s="173">
        <v>122485.96</v>
      </c>
    </row>
    <row r="29" spans="1:4" ht="36" x14ac:dyDescent="0.4">
      <c r="A29" s="163" t="s">
        <v>565</v>
      </c>
      <c r="B29" s="172" t="s">
        <v>693</v>
      </c>
      <c r="C29" s="173">
        <v>1197.75</v>
      </c>
      <c r="D29" s="173">
        <v>1197752.97</v>
      </c>
    </row>
    <row r="30" spans="1:4" ht="36" x14ac:dyDescent="0.4">
      <c r="A30" s="163" t="s">
        <v>694</v>
      </c>
      <c r="B30" s="172" t="s">
        <v>695</v>
      </c>
      <c r="C30" s="173">
        <v>63.17</v>
      </c>
      <c r="D30" s="173">
        <v>63168.23</v>
      </c>
    </row>
    <row r="31" spans="1:4" ht="36" x14ac:dyDescent="0.4">
      <c r="A31" s="163" t="s">
        <v>565</v>
      </c>
      <c r="B31" s="172" t="s">
        <v>792</v>
      </c>
      <c r="C31" s="173">
        <v>2000</v>
      </c>
      <c r="D31" s="173">
        <v>2000000</v>
      </c>
    </row>
    <row r="32" spans="1:4" ht="54" x14ac:dyDescent="0.4">
      <c r="A32" s="164" t="s">
        <v>565</v>
      </c>
      <c r="B32" s="168" t="s">
        <v>739</v>
      </c>
      <c r="C32" s="165">
        <v>200</v>
      </c>
      <c r="D32" s="165">
        <v>200000</v>
      </c>
    </row>
    <row r="33" spans="1:4" ht="54" x14ac:dyDescent="0.4">
      <c r="A33" s="164" t="s">
        <v>565</v>
      </c>
      <c r="B33" s="168" t="s">
        <v>740</v>
      </c>
      <c r="C33" s="165">
        <v>1200</v>
      </c>
      <c r="D33" s="165">
        <v>1200000</v>
      </c>
    </row>
    <row r="34" spans="1:4" ht="36" x14ac:dyDescent="0.4">
      <c r="A34" s="164" t="s">
        <v>565</v>
      </c>
      <c r="B34" s="166" t="s">
        <v>764</v>
      </c>
      <c r="C34" s="165">
        <v>4130</v>
      </c>
      <c r="D34" s="165">
        <v>4130000</v>
      </c>
    </row>
    <row r="35" spans="1:4" ht="36" x14ac:dyDescent="0.4">
      <c r="A35" s="164" t="s">
        <v>592</v>
      </c>
      <c r="B35" s="166" t="s">
        <v>593</v>
      </c>
      <c r="C35" s="165">
        <v>718.93</v>
      </c>
      <c r="D35" s="165">
        <v>718930</v>
      </c>
    </row>
    <row r="36" spans="1:4" ht="54" x14ac:dyDescent="0.4">
      <c r="A36" s="164" t="s">
        <v>698</v>
      </c>
      <c r="B36" s="167" t="s">
        <v>699</v>
      </c>
      <c r="C36" s="165">
        <v>500</v>
      </c>
      <c r="D36" s="165">
        <v>500000</v>
      </c>
    </row>
    <row r="37" spans="1:4" ht="36" x14ac:dyDescent="0.4">
      <c r="A37" s="163" t="s">
        <v>698</v>
      </c>
      <c r="B37" s="175" t="s">
        <v>700</v>
      </c>
      <c r="C37" s="173">
        <v>10.59</v>
      </c>
      <c r="D37" s="173">
        <v>10588.04</v>
      </c>
    </row>
    <row r="38" spans="1:4" ht="18" x14ac:dyDescent="0.4">
      <c r="A38" s="164" t="s">
        <v>633</v>
      </c>
      <c r="B38" s="169" t="s">
        <v>788</v>
      </c>
      <c r="C38" s="165">
        <v>0.14000000000000001</v>
      </c>
      <c r="D38" s="165">
        <v>138.63</v>
      </c>
    </row>
    <row r="39" spans="1:4" x14ac:dyDescent="0.35">
      <c r="C39" s="194">
        <f>SUM(C12:C38)</f>
        <v>32091.099999999995</v>
      </c>
    </row>
    <row r="45" spans="1:4" ht="54" x14ac:dyDescent="0.4">
      <c r="A45" s="164" t="s">
        <v>683</v>
      </c>
      <c r="B45" s="166" t="s">
        <v>684</v>
      </c>
      <c r="C45" s="165">
        <v>380</v>
      </c>
      <c r="D45" s="165">
        <v>380000</v>
      </c>
    </row>
    <row r="46" spans="1:4" ht="54" x14ac:dyDescent="0.4">
      <c r="A46" s="164" t="s">
        <v>734</v>
      </c>
      <c r="B46" s="168" t="s">
        <v>735</v>
      </c>
      <c r="C46" s="165">
        <v>600.19000000000005</v>
      </c>
      <c r="D46" s="165">
        <v>600187.89</v>
      </c>
    </row>
    <row r="47" spans="1:4" ht="54" x14ac:dyDescent="0.4">
      <c r="A47" s="164" t="s">
        <v>736</v>
      </c>
      <c r="B47" s="168" t="s">
        <v>737</v>
      </c>
      <c r="C47" s="165">
        <v>200</v>
      </c>
      <c r="D47" s="165">
        <v>200000</v>
      </c>
    </row>
    <row r="48" spans="1:4" ht="18" x14ac:dyDescent="0.4">
      <c r="A48" s="164"/>
      <c r="B48" s="168"/>
      <c r="C48" s="165">
        <f>SUM(C45:C47)</f>
        <v>1180.19</v>
      </c>
      <c r="D48" s="165"/>
    </row>
    <row r="49" spans="1:4" ht="18" x14ac:dyDescent="0.4">
      <c r="A49" s="164"/>
      <c r="B49" s="168"/>
      <c r="C49" s="165"/>
      <c r="D49" s="165"/>
    </row>
    <row r="50" spans="1:4" ht="18" x14ac:dyDescent="0.4">
      <c r="A50" s="164"/>
      <c r="B50" s="168"/>
      <c r="C50" s="165"/>
      <c r="D50" s="165"/>
    </row>
    <row r="51" spans="1:4" ht="18" x14ac:dyDescent="0.4">
      <c r="A51" s="163" t="s">
        <v>675</v>
      </c>
      <c r="B51" s="175" t="s">
        <v>676</v>
      </c>
      <c r="C51" s="173">
        <v>3.83</v>
      </c>
      <c r="D51" s="173">
        <v>3834.38</v>
      </c>
    </row>
    <row r="52" spans="1:4" ht="18" x14ac:dyDescent="0.4">
      <c r="A52" s="163"/>
      <c r="B52" s="175"/>
      <c r="C52" s="173"/>
      <c r="D52" s="173"/>
    </row>
    <row r="53" spans="1:4" ht="18" x14ac:dyDescent="0.4">
      <c r="A53" s="163"/>
      <c r="B53" s="175"/>
      <c r="C53" s="173"/>
      <c r="D53" s="173"/>
    </row>
    <row r="54" spans="1:4" ht="18" x14ac:dyDescent="0.4">
      <c r="A54" s="163"/>
      <c r="B54" s="175"/>
      <c r="C54" s="173"/>
      <c r="D54" s="173"/>
    </row>
    <row r="55" spans="1:4" ht="18" x14ac:dyDescent="0.4">
      <c r="A55" s="163"/>
      <c r="B55" s="175"/>
      <c r="C55" s="173"/>
      <c r="D55" s="173"/>
    </row>
    <row r="56" spans="1:4" ht="18" x14ac:dyDescent="0.4">
      <c r="A56" s="164"/>
      <c r="B56" s="168"/>
      <c r="C56" s="165"/>
      <c r="D56" s="165"/>
    </row>
    <row r="57" spans="1:4" ht="18" x14ac:dyDescent="0.4">
      <c r="A57" s="164"/>
      <c r="B57" s="168"/>
      <c r="C57" s="165"/>
      <c r="D57" s="165"/>
    </row>
    <row r="58" spans="1:4" ht="18" x14ac:dyDescent="0.4">
      <c r="A58" s="163" t="s">
        <v>741</v>
      </c>
      <c r="B58" s="174" t="s">
        <v>742</v>
      </c>
      <c r="C58" s="173">
        <v>2322.5</v>
      </c>
      <c r="D58" s="173">
        <v>2322503.85</v>
      </c>
    </row>
    <row r="59" spans="1:4" ht="18" x14ac:dyDescent="0.4">
      <c r="A59" s="163" t="s">
        <v>743</v>
      </c>
      <c r="B59" s="174" t="s">
        <v>742</v>
      </c>
      <c r="C59" s="173">
        <v>1432.71</v>
      </c>
      <c r="D59" s="173">
        <v>1432711.71</v>
      </c>
    </row>
    <row r="60" spans="1:4" ht="36" x14ac:dyDescent="0.4">
      <c r="A60" s="163" t="s">
        <v>906</v>
      </c>
      <c r="B60" s="174" t="s">
        <v>744</v>
      </c>
      <c r="C60" s="173">
        <v>981.72</v>
      </c>
      <c r="D60" s="173">
        <v>981722.03</v>
      </c>
    </row>
    <row r="61" spans="1:4" ht="18" x14ac:dyDescent="0.4">
      <c r="A61" s="163" t="s">
        <v>745</v>
      </c>
      <c r="B61" s="174" t="s">
        <v>746</v>
      </c>
      <c r="C61" s="173">
        <v>1598.58</v>
      </c>
      <c r="D61" s="173">
        <v>1598576.66</v>
      </c>
    </row>
    <row r="62" spans="1:4" ht="18" x14ac:dyDescent="0.4">
      <c r="A62" s="164" t="s">
        <v>743</v>
      </c>
      <c r="B62" s="168" t="s">
        <v>758</v>
      </c>
      <c r="C62" s="165">
        <v>3500</v>
      </c>
      <c r="D62" s="165">
        <v>3500000</v>
      </c>
    </row>
    <row r="63" spans="1:4" ht="36" x14ac:dyDescent="0.4">
      <c r="A63" s="164" t="s">
        <v>906</v>
      </c>
      <c r="B63" s="168" t="s">
        <v>759</v>
      </c>
      <c r="C63" s="165">
        <v>2000</v>
      </c>
      <c r="D63" s="165">
        <v>2000000</v>
      </c>
    </row>
    <row r="64" spans="1:4" ht="72" x14ac:dyDescent="0.4">
      <c r="A64" s="164" t="s">
        <v>581</v>
      </c>
      <c r="B64" s="167" t="s">
        <v>582</v>
      </c>
      <c r="C64" s="165">
        <v>631</v>
      </c>
      <c r="D64" s="165">
        <v>631000</v>
      </c>
    </row>
    <row r="65" spans="1:4" ht="36" x14ac:dyDescent="0.4">
      <c r="A65" s="163" t="s">
        <v>585</v>
      </c>
      <c r="B65" s="172" t="s">
        <v>586</v>
      </c>
      <c r="C65" s="173">
        <v>532.16</v>
      </c>
      <c r="D65" s="173">
        <v>532157.9</v>
      </c>
    </row>
    <row r="66" spans="1:4" ht="18" x14ac:dyDescent="0.4">
      <c r="A66" s="164" t="s">
        <v>563</v>
      </c>
      <c r="B66" s="167" t="s">
        <v>564</v>
      </c>
      <c r="C66" s="165">
        <v>777</v>
      </c>
      <c r="D66" s="165">
        <v>777000</v>
      </c>
    </row>
    <row r="67" spans="1:4" ht="18" x14ac:dyDescent="0.4">
      <c r="A67" s="163" t="s">
        <v>563</v>
      </c>
      <c r="B67" s="175" t="s">
        <v>589</v>
      </c>
      <c r="C67" s="173">
        <v>440.48</v>
      </c>
      <c r="D67" s="173">
        <v>440477.26</v>
      </c>
    </row>
    <row r="68" spans="1:4" ht="18" x14ac:dyDescent="0.4">
      <c r="A68" s="163" t="s">
        <v>597</v>
      </c>
      <c r="B68" s="172" t="s">
        <v>611</v>
      </c>
      <c r="C68" s="173">
        <v>610.98</v>
      </c>
      <c r="D68" s="173">
        <v>610980.46</v>
      </c>
    </row>
    <row r="69" spans="1:4" ht="18" x14ac:dyDescent="0.4">
      <c r="A69" s="163" t="s">
        <v>610</v>
      </c>
      <c r="B69" s="172" t="s">
        <v>611</v>
      </c>
      <c r="C69" s="173">
        <v>171.75</v>
      </c>
      <c r="D69" s="173">
        <v>171751.69</v>
      </c>
    </row>
    <row r="70" spans="1:4" ht="18" x14ac:dyDescent="0.4">
      <c r="A70" s="198"/>
      <c r="B70" s="202"/>
      <c r="C70" s="200">
        <f>SUM(C58:C69)</f>
        <v>14998.88</v>
      </c>
      <c r="D70" s="200"/>
    </row>
    <row r="71" spans="1:4" ht="18" x14ac:dyDescent="0.4">
      <c r="A71" s="198"/>
      <c r="B71" s="202"/>
      <c r="C71" s="200"/>
      <c r="D71" s="200"/>
    </row>
    <row r="72" spans="1:4" ht="18" x14ac:dyDescent="0.4">
      <c r="A72" s="198"/>
      <c r="B72" s="202"/>
      <c r="C72" s="200"/>
      <c r="D72" s="200"/>
    </row>
    <row r="73" spans="1:4" ht="18" x14ac:dyDescent="0.4">
      <c r="A73" s="198"/>
      <c r="B73" s="202"/>
      <c r="C73" s="200"/>
      <c r="D73" s="200"/>
    </row>
    <row r="74" spans="1:4" ht="18" x14ac:dyDescent="0.4">
      <c r="A74" s="198"/>
      <c r="B74" s="202"/>
      <c r="C74" s="200"/>
      <c r="D74" s="200"/>
    </row>
    <row r="75" spans="1:4" ht="18" x14ac:dyDescent="0.4">
      <c r="A75" s="198"/>
      <c r="B75" s="202"/>
      <c r="C75" s="200"/>
      <c r="D75" s="200"/>
    </row>
    <row r="76" spans="1:4" ht="18" x14ac:dyDescent="0.4">
      <c r="A76" s="198"/>
      <c r="B76" s="202"/>
      <c r="C76" s="200"/>
      <c r="D76" s="200"/>
    </row>
    <row r="77" spans="1:4" ht="18" x14ac:dyDescent="0.4">
      <c r="A77" s="198"/>
      <c r="B77" s="202"/>
      <c r="C77" s="200"/>
      <c r="D77" s="200"/>
    </row>
    <row r="78" spans="1:4" ht="18" x14ac:dyDescent="0.4">
      <c r="A78" s="198"/>
      <c r="B78" s="202"/>
      <c r="C78" s="200"/>
      <c r="D78" s="200"/>
    </row>
    <row r="79" spans="1:4" ht="18" x14ac:dyDescent="0.4">
      <c r="A79" s="195"/>
      <c r="B79" s="201"/>
      <c r="C79" s="197"/>
      <c r="D79" s="197"/>
    </row>
    <row r="80" spans="1:4" ht="18" x14ac:dyDescent="0.4">
      <c r="A80" s="198"/>
      <c r="B80" s="199"/>
      <c r="C80" s="200"/>
      <c r="D80" s="200"/>
    </row>
    <row r="81" spans="1:4" ht="18" x14ac:dyDescent="0.4">
      <c r="A81" s="198"/>
      <c r="B81" s="199"/>
      <c r="C81" s="200"/>
      <c r="D81" s="200"/>
    </row>
    <row r="82" spans="1:4" ht="36" x14ac:dyDescent="0.4">
      <c r="A82" s="163" t="s">
        <v>762</v>
      </c>
      <c r="B82" s="174" t="s">
        <v>763</v>
      </c>
      <c r="C82" s="173">
        <v>43.96</v>
      </c>
      <c r="D82" s="173">
        <v>43956</v>
      </c>
    </row>
    <row r="83" spans="1:4" ht="18" x14ac:dyDescent="0.4">
      <c r="A83" s="198"/>
      <c r="B83" s="199"/>
      <c r="C83" s="200"/>
      <c r="D83" s="200"/>
    </row>
    <row r="84" spans="1:4" ht="18" x14ac:dyDescent="0.4">
      <c r="A84" s="198"/>
      <c r="B84" s="199"/>
      <c r="C84" s="200"/>
      <c r="D84" s="200"/>
    </row>
    <row r="85" spans="1:4" ht="18" x14ac:dyDescent="0.4">
      <c r="A85" s="198"/>
      <c r="B85" s="199"/>
      <c r="C85" s="200"/>
      <c r="D85" s="200"/>
    </row>
    <row r="86" spans="1:4" ht="18" x14ac:dyDescent="0.4">
      <c r="A86" s="198"/>
      <c r="B86" s="199"/>
      <c r="C86" s="200"/>
      <c r="D86" s="200"/>
    </row>
    <row r="87" spans="1:4" ht="18" x14ac:dyDescent="0.4">
      <c r="A87" s="198"/>
      <c r="B87" s="199"/>
      <c r="C87" s="200"/>
      <c r="D87" s="200"/>
    </row>
    <row r="88" spans="1:4" ht="18" x14ac:dyDescent="0.4">
      <c r="A88" s="198"/>
      <c r="B88" s="199"/>
      <c r="C88" s="200"/>
      <c r="D88" s="200"/>
    </row>
    <row r="89" spans="1:4" ht="72" x14ac:dyDescent="0.4">
      <c r="A89" s="144" t="s">
        <v>946</v>
      </c>
      <c r="B89" s="145" t="s">
        <v>864</v>
      </c>
      <c r="C89" s="146">
        <v>45</v>
      </c>
      <c r="D89" s="146">
        <v>45000</v>
      </c>
    </row>
    <row r="90" spans="1:4" ht="18" x14ac:dyDescent="0.4">
      <c r="A90" s="198"/>
      <c r="B90" s="199"/>
      <c r="C90" s="200"/>
      <c r="D90" s="200"/>
    </row>
    <row r="91" spans="1:4" ht="18" x14ac:dyDescent="0.4">
      <c r="A91" s="198"/>
      <c r="B91" s="199"/>
      <c r="C91" s="200"/>
      <c r="D91" s="200"/>
    </row>
    <row r="92" spans="1:4" ht="18" x14ac:dyDescent="0.4">
      <c r="A92" s="163" t="s">
        <v>747</v>
      </c>
      <c r="B92" s="174" t="s">
        <v>748</v>
      </c>
      <c r="C92" s="173">
        <v>2.77</v>
      </c>
      <c r="D92" s="173">
        <v>2766.52</v>
      </c>
    </row>
    <row r="93" spans="1:4" ht="18" x14ac:dyDescent="0.4">
      <c r="A93" s="163" t="s">
        <v>590</v>
      </c>
      <c r="B93" s="175" t="s">
        <v>591</v>
      </c>
      <c r="C93" s="173">
        <v>7.55</v>
      </c>
      <c r="D93" s="173">
        <v>7545.69</v>
      </c>
    </row>
    <row r="94" spans="1:4" ht="18" x14ac:dyDescent="0.4">
      <c r="A94" s="198"/>
      <c r="B94" s="199"/>
      <c r="C94" s="200">
        <f>SUM(C92:C93)</f>
        <v>10.32</v>
      </c>
      <c r="D94" s="200"/>
    </row>
    <row r="95" spans="1:4" ht="18" x14ac:dyDescent="0.4">
      <c r="A95" s="198"/>
      <c r="B95" s="199"/>
      <c r="C95" s="200"/>
      <c r="D95" s="200"/>
    </row>
    <row r="96" spans="1:4" ht="18" x14ac:dyDescent="0.4">
      <c r="A96" s="198"/>
      <c r="B96" s="199"/>
      <c r="C96" s="200"/>
      <c r="D96" s="200"/>
    </row>
    <row r="98" spans="1:4" ht="54" x14ac:dyDescent="0.4">
      <c r="A98" s="164" t="s">
        <v>945</v>
      </c>
      <c r="B98" s="168" t="s">
        <v>731</v>
      </c>
      <c r="C98" s="165">
        <v>7028.06</v>
      </c>
      <c r="D98" s="165">
        <v>7028056</v>
      </c>
    </row>
    <row r="99" spans="1:4" ht="36" x14ac:dyDescent="0.4">
      <c r="A99" s="163" t="s">
        <v>696</v>
      </c>
      <c r="B99" s="172" t="s">
        <v>697</v>
      </c>
      <c r="C99" s="173">
        <v>611.55999999999995</v>
      </c>
      <c r="D99" s="173">
        <v>611558.68999999994</v>
      </c>
    </row>
    <row r="100" spans="1:4" ht="36" x14ac:dyDescent="0.4">
      <c r="A100" s="163" t="s">
        <v>754</v>
      </c>
      <c r="B100" s="174" t="s">
        <v>749</v>
      </c>
      <c r="C100" s="173">
        <v>40</v>
      </c>
      <c r="D100" s="173">
        <v>40000</v>
      </c>
    </row>
    <row r="101" spans="1:4" ht="18" x14ac:dyDescent="0.4">
      <c r="A101" s="163" t="s">
        <v>750</v>
      </c>
      <c r="B101" s="174" t="s">
        <v>751</v>
      </c>
      <c r="C101" s="173">
        <v>6.8</v>
      </c>
      <c r="D101" s="173">
        <v>6796.28</v>
      </c>
    </row>
    <row r="102" spans="1:4" ht="18" x14ac:dyDescent="0.4">
      <c r="A102" s="163" t="s">
        <v>752</v>
      </c>
      <c r="B102" s="174" t="s">
        <v>753</v>
      </c>
      <c r="C102" s="173">
        <v>298.42</v>
      </c>
      <c r="D102" s="173">
        <v>298421.78000000003</v>
      </c>
    </row>
    <row r="103" spans="1:4" ht="36" x14ac:dyDescent="0.4">
      <c r="A103" s="163" t="s">
        <v>754</v>
      </c>
      <c r="B103" s="174" t="s">
        <v>749</v>
      </c>
      <c r="C103" s="173">
        <v>380.29</v>
      </c>
      <c r="D103" s="173">
        <v>380287</v>
      </c>
    </row>
    <row r="104" spans="1:4" ht="36" x14ac:dyDescent="0.4">
      <c r="A104" s="163" t="s">
        <v>755</v>
      </c>
      <c r="B104" s="174" t="s">
        <v>756</v>
      </c>
      <c r="C104" s="173">
        <v>988.36</v>
      </c>
      <c r="D104" s="173">
        <v>988358.48</v>
      </c>
    </row>
    <row r="105" spans="1:4" ht="18" x14ac:dyDescent="0.4">
      <c r="A105" s="164" t="s">
        <v>752</v>
      </c>
      <c r="B105" s="168" t="s">
        <v>760</v>
      </c>
      <c r="C105" s="165">
        <v>3892</v>
      </c>
      <c r="D105" s="165">
        <v>3892000</v>
      </c>
    </row>
    <row r="106" spans="1:4" ht="18" x14ac:dyDescent="0.4">
      <c r="A106" s="164" t="s">
        <v>755</v>
      </c>
      <c r="B106" s="168" t="s">
        <v>761</v>
      </c>
      <c r="C106" s="165">
        <v>3000</v>
      </c>
      <c r="D106" s="165">
        <v>3000000</v>
      </c>
    </row>
    <row r="107" spans="1:4" ht="54" x14ac:dyDescent="0.4">
      <c r="A107" s="164" t="s">
        <v>577</v>
      </c>
      <c r="B107" s="166" t="s">
        <v>578</v>
      </c>
      <c r="C107" s="165">
        <v>400</v>
      </c>
      <c r="D107" s="165">
        <v>400000</v>
      </c>
    </row>
    <row r="108" spans="1:4" ht="54" x14ac:dyDescent="0.4">
      <c r="A108" s="164" t="s">
        <v>579</v>
      </c>
      <c r="B108" s="166" t="s">
        <v>580</v>
      </c>
      <c r="C108" s="165">
        <v>159</v>
      </c>
      <c r="D108" s="165">
        <v>159000</v>
      </c>
    </row>
    <row r="109" spans="1:4" ht="36" x14ac:dyDescent="0.4">
      <c r="A109" s="163" t="s">
        <v>579</v>
      </c>
      <c r="B109" s="175" t="s">
        <v>609</v>
      </c>
      <c r="C109" s="173">
        <v>42.11</v>
      </c>
      <c r="D109" s="173">
        <v>42110.94</v>
      </c>
    </row>
    <row r="110" spans="1:4" ht="72" x14ac:dyDescent="0.4">
      <c r="A110" s="163" t="s">
        <v>583</v>
      </c>
      <c r="B110" s="172" t="s">
        <v>584</v>
      </c>
      <c r="C110" s="173">
        <v>63</v>
      </c>
      <c r="D110" s="173">
        <v>63000</v>
      </c>
    </row>
    <row r="111" spans="1:4" ht="72" x14ac:dyDescent="0.4">
      <c r="A111" s="164" t="s">
        <v>583</v>
      </c>
      <c r="B111" s="166" t="s">
        <v>619</v>
      </c>
      <c r="C111" s="165">
        <v>800</v>
      </c>
      <c r="D111" s="165">
        <v>800000</v>
      </c>
    </row>
    <row r="112" spans="1:4" ht="36" x14ac:dyDescent="0.4">
      <c r="A112" s="164" t="s">
        <v>618</v>
      </c>
      <c r="B112" s="167" t="s">
        <v>620</v>
      </c>
      <c r="C112" s="165">
        <v>723.96</v>
      </c>
      <c r="D112" s="165">
        <v>723958.04</v>
      </c>
    </row>
    <row r="113" spans="1:4" ht="36" x14ac:dyDescent="0.4">
      <c r="A113" s="163" t="s">
        <v>587</v>
      </c>
      <c r="B113" s="175" t="s">
        <v>588</v>
      </c>
      <c r="C113" s="173">
        <v>20</v>
      </c>
      <c r="D113" s="173">
        <v>20000</v>
      </c>
    </row>
    <row r="114" spans="1:4" ht="18" x14ac:dyDescent="0.4">
      <c r="A114" s="163" t="s">
        <v>605</v>
      </c>
      <c r="B114" s="175" t="s">
        <v>606</v>
      </c>
      <c r="C114" s="173">
        <v>0.27</v>
      </c>
      <c r="D114" s="173">
        <v>274.56</v>
      </c>
    </row>
    <row r="115" spans="1:4" ht="54" x14ac:dyDescent="0.4">
      <c r="A115" s="164" t="s">
        <v>594</v>
      </c>
      <c r="B115" s="166" t="s">
        <v>595</v>
      </c>
      <c r="C115" s="165">
        <v>1100</v>
      </c>
      <c r="D115" s="165">
        <v>1100000</v>
      </c>
    </row>
    <row r="116" spans="1:4" ht="18" x14ac:dyDescent="0.4">
      <c r="A116" s="163" t="s">
        <v>598</v>
      </c>
      <c r="B116" s="172" t="s">
        <v>599</v>
      </c>
      <c r="C116" s="173">
        <v>38.86</v>
      </c>
      <c r="D116" s="173">
        <v>38857.730000000003</v>
      </c>
    </row>
    <row r="117" spans="1:4" ht="36" x14ac:dyDescent="0.4">
      <c r="A117" s="164" t="s">
        <v>575</v>
      </c>
      <c r="B117" s="166" t="s">
        <v>576</v>
      </c>
      <c r="C117" s="165">
        <v>1440</v>
      </c>
      <c r="D117" s="165">
        <v>1440000</v>
      </c>
    </row>
    <row r="118" spans="1:4" ht="36" x14ac:dyDescent="0.4">
      <c r="A118" s="163" t="s">
        <v>575</v>
      </c>
      <c r="B118" s="172" t="s">
        <v>612</v>
      </c>
      <c r="C118" s="173">
        <v>88.12</v>
      </c>
      <c r="D118" s="173">
        <v>88118.86</v>
      </c>
    </row>
    <row r="119" spans="1:4" ht="18" x14ac:dyDescent="0.4">
      <c r="A119" s="163" t="s">
        <v>613</v>
      </c>
      <c r="B119" s="174" t="s">
        <v>614</v>
      </c>
      <c r="C119" s="173">
        <v>4.34</v>
      </c>
      <c r="D119" s="173">
        <v>4338.75</v>
      </c>
    </row>
    <row r="120" spans="1:4" ht="36" x14ac:dyDescent="0.4">
      <c r="A120" s="164" t="s">
        <v>569</v>
      </c>
      <c r="B120" s="166" t="s">
        <v>570</v>
      </c>
      <c r="C120" s="165">
        <v>931</v>
      </c>
      <c r="D120" s="165">
        <v>931000</v>
      </c>
    </row>
    <row r="121" spans="1:4" ht="36" x14ac:dyDescent="0.4">
      <c r="A121" s="164" t="s">
        <v>573</v>
      </c>
      <c r="B121" s="166" t="s">
        <v>574</v>
      </c>
      <c r="C121" s="165">
        <v>1093</v>
      </c>
      <c r="D121" s="165">
        <v>1093000</v>
      </c>
    </row>
    <row r="122" spans="1:4" ht="18" x14ac:dyDescent="0.4">
      <c r="A122" s="195"/>
      <c r="B122" s="196"/>
      <c r="C122" s="197">
        <f>SUM(C98:C121)</f>
        <v>23149.15</v>
      </c>
      <c r="D122" s="197"/>
    </row>
    <row r="123" spans="1:4" ht="18" x14ac:dyDescent="0.4">
      <c r="A123" s="195"/>
      <c r="B123" s="196"/>
      <c r="C123" s="197"/>
      <c r="D123" s="197"/>
    </row>
    <row r="124" spans="1:4" ht="18" x14ac:dyDescent="0.4">
      <c r="A124" s="195"/>
      <c r="B124" s="196"/>
      <c r="C124" s="197"/>
      <c r="D124" s="197"/>
    </row>
    <row r="125" spans="1:4" ht="18" x14ac:dyDescent="0.4">
      <c r="A125" s="195"/>
      <c r="B125" s="196"/>
      <c r="C125" s="197"/>
      <c r="D125" s="197"/>
    </row>
    <row r="126" spans="1:4" ht="18" x14ac:dyDescent="0.4">
      <c r="A126" s="195"/>
      <c r="B126" s="196"/>
      <c r="C126" s="197"/>
      <c r="D126" s="197"/>
    </row>
    <row r="127" spans="1:4" ht="18" x14ac:dyDescent="0.4">
      <c r="A127" s="198"/>
      <c r="B127" s="199"/>
      <c r="C127" s="200"/>
      <c r="D127" s="200"/>
    </row>
    <row r="128" spans="1:4" ht="18" x14ac:dyDescent="0.4">
      <c r="A128" s="198"/>
      <c r="B128" s="199"/>
      <c r="C128" s="200"/>
      <c r="D128" s="200"/>
    </row>
    <row r="129" spans="1:4" ht="18" x14ac:dyDescent="0.4">
      <c r="A129" s="198"/>
      <c r="B129" s="204"/>
      <c r="C129" s="200"/>
      <c r="D129" s="200"/>
    </row>
    <row r="130" spans="1:4" ht="18" x14ac:dyDescent="0.4">
      <c r="A130" s="198"/>
      <c r="B130" s="204"/>
      <c r="C130" s="200"/>
      <c r="D130" s="200"/>
    </row>
    <row r="131" spans="1:4" ht="54" x14ac:dyDescent="0.4">
      <c r="A131" s="164" t="s">
        <v>785</v>
      </c>
      <c r="B131" s="167" t="s">
        <v>779</v>
      </c>
      <c r="C131" s="165">
        <v>115.6</v>
      </c>
      <c r="D131" s="165">
        <v>115603.64</v>
      </c>
    </row>
    <row r="132" spans="1:4" ht="54" x14ac:dyDescent="0.4">
      <c r="A132" s="163" t="s">
        <v>785</v>
      </c>
      <c r="B132" s="175" t="s">
        <v>793</v>
      </c>
      <c r="C132" s="173">
        <v>7.55</v>
      </c>
      <c r="D132" s="173">
        <v>7550.08</v>
      </c>
    </row>
    <row r="133" spans="1:4" ht="18" x14ac:dyDescent="0.4">
      <c r="A133" s="198"/>
      <c r="B133" s="204"/>
      <c r="C133" s="200">
        <f>SUM(C131:C132)</f>
        <v>123.14999999999999</v>
      </c>
      <c r="D133" s="200"/>
    </row>
    <row r="134" spans="1:4" ht="18" x14ac:dyDescent="0.4">
      <c r="A134" s="198"/>
      <c r="B134" s="204"/>
      <c r="C134" s="200"/>
      <c r="D134" s="200"/>
    </row>
    <row r="135" spans="1:4" ht="18" x14ac:dyDescent="0.4">
      <c r="A135" s="198"/>
      <c r="B135" s="204"/>
      <c r="C135" s="200"/>
      <c r="D135" s="200"/>
    </row>
    <row r="136" spans="1:4" ht="18" x14ac:dyDescent="0.4">
      <c r="A136" s="195"/>
      <c r="B136" s="196"/>
      <c r="C136" s="197"/>
      <c r="D136" s="197"/>
    </row>
    <row r="137" spans="1:4" ht="18" x14ac:dyDescent="0.4">
      <c r="A137" s="195"/>
      <c r="B137" s="201"/>
      <c r="C137" s="197"/>
      <c r="D137" s="197"/>
    </row>
    <row r="138" spans="1:4" ht="108" x14ac:dyDescent="0.4">
      <c r="A138" s="163" t="s">
        <v>704</v>
      </c>
      <c r="B138" s="172" t="s">
        <v>765</v>
      </c>
      <c r="C138" s="173">
        <v>2680.35</v>
      </c>
      <c r="D138" s="173">
        <v>2680350</v>
      </c>
    </row>
    <row r="139" spans="1:4" ht="90" x14ac:dyDescent="0.4">
      <c r="A139" s="164" t="s">
        <v>704</v>
      </c>
      <c r="B139" s="166" t="s">
        <v>717</v>
      </c>
      <c r="C139" s="165">
        <v>581.19000000000005</v>
      </c>
      <c r="D139" s="165">
        <v>581190</v>
      </c>
    </row>
    <row r="140" spans="1:4" ht="36" x14ac:dyDescent="0.4">
      <c r="A140" s="144" t="s">
        <v>704</v>
      </c>
      <c r="B140" s="151" t="s">
        <v>724</v>
      </c>
      <c r="C140" s="146">
        <v>824.02</v>
      </c>
      <c r="D140" s="146">
        <v>824025.4</v>
      </c>
    </row>
    <row r="141" spans="1:4" ht="18" x14ac:dyDescent="0.4">
      <c r="A141" s="144" t="s">
        <v>704</v>
      </c>
      <c r="B141" s="151" t="s">
        <v>727</v>
      </c>
      <c r="C141" s="146">
        <v>0.01</v>
      </c>
      <c r="D141" s="146">
        <v>13.16</v>
      </c>
    </row>
    <row r="142" spans="1:4" ht="18" x14ac:dyDescent="0.4">
      <c r="A142" s="198"/>
      <c r="B142" s="202"/>
      <c r="C142" s="200">
        <f>SUM(C138:C141)</f>
        <v>4085.57</v>
      </c>
      <c r="D142" s="200"/>
    </row>
    <row r="143" spans="1:4" ht="18" x14ac:dyDescent="0.4">
      <c r="A143" s="198"/>
      <c r="B143" s="202"/>
      <c r="C143" s="200"/>
      <c r="D143" s="200"/>
    </row>
    <row r="144" spans="1:4" ht="18" x14ac:dyDescent="0.4">
      <c r="A144" s="198"/>
      <c r="B144" s="202"/>
      <c r="C144" s="200"/>
      <c r="D144" s="200"/>
    </row>
    <row r="145" spans="1:4" ht="18" x14ac:dyDescent="0.4">
      <c r="A145" s="198"/>
      <c r="B145" s="202"/>
      <c r="C145" s="200"/>
      <c r="D145" s="200"/>
    </row>
    <row r="146" spans="1:4" ht="18" x14ac:dyDescent="0.4">
      <c r="A146" s="198"/>
      <c r="B146" s="202"/>
      <c r="C146" s="200"/>
      <c r="D146" s="200"/>
    </row>
    <row r="147" spans="1:4" ht="18" x14ac:dyDescent="0.4">
      <c r="A147" s="198"/>
      <c r="B147" s="202"/>
      <c r="C147" s="200"/>
      <c r="D147" s="200"/>
    </row>
    <row r="148" spans="1:4" ht="18" x14ac:dyDescent="0.4">
      <c r="A148" s="198"/>
      <c r="B148" s="202"/>
      <c r="C148" s="200"/>
      <c r="D148" s="200"/>
    </row>
    <row r="149" spans="1:4" ht="18" x14ac:dyDescent="0.4">
      <c r="A149" s="198"/>
      <c r="B149" s="202"/>
      <c r="C149" s="200"/>
      <c r="D149" s="200"/>
    </row>
    <row r="150" spans="1:4" ht="18" x14ac:dyDescent="0.4">
      <c r="A150" s="198"/>
      <c r="B150" s="202"/>
      <c r="C150" s="200"/>
      <c r="D150" s="200"/>
    </row>
    <row r="151" spans="1:4" ht="18" x14ac:dyDescent="0.4">
      <c r="A151" s="198"/>
      <c r="B151" s="202"/>
      <c r="C151" s="200"/>
      <c r="D151" s="200"/>
    </row>
    <row r="152" spans="1:4" ht="18" x14ac:dyDescent="0.4">
      <c r="A152" s="198"/>
      <c r="B152" s="202"/>
      <c r="C152" s="200"/>
      <c r="D152" s="200"/>
    </row>
    <row r="153" spans="1:4" ht="126" x14ac:dyDescent="0.4">
      <c r="A153" s="163" t="s">
        <v>705</v>
      </c>
      <c r="B153" s="172" t="s">
        <v>707</v>
      </c>
      <c r="C153" s="173">
        <v>6259.29</v>
      </c>
      <c r="D153" s="173">
        <v>6259290.8799999999</v>
      </c>
    </row>
    <row r="154" spans="1:4" ht="54" x14ac:dyDescent="0.4">
      <c r="A154" s="164" t="s">
        <v>718</v>
      </c>
      <c r="B154" s="166" t="s">
        <v>719</v>
      </c>
      <c r="C154" s="165">
        <v>109.5</v>
      </c>
      <c r="D154" s="165">
        <v>109500</v>
      </c>
    </row>
    <row r="155" spans="1:4" ht="216" x14ac:dyDescent="0.4">
      <c r="A155" s="164" t="s">
        <v>705</v>
      </c>
      <c r="B155" s="166" t="s">
        <v>720</v>
      </c>
      <c r="C155" s="165">
        <v>18582.080000000002</v>
      </c>
      <c r="D155" s="165">
        <v>18582080</v>
      </c>
    </row>
    <row r="156" spans="1:4" ht="54" x14ac:dyDescent="0.4">
      <c r="A156" s="164" t="s">
        <v>721</v>
      </c>
      <c r="B156" s="169" t="s">
        <v>722</v>
      </c>
      <c r="C156" s="165">
        <v>727.23</v>
      </c>
      <c r="D156" s="165">
        <v>727230</v>
      </c>
    </row>
    <row r="157" spans="1:4" ht="18" x14ac:dyDescent="0.4">
      <c r="A157" s="144" t="s">
        <v>705</v>
      </c>
      <c r="B157" s="151" t="s">
        <v>723</v>
      </c>
      <c r="C157" s="146">
        <v>3.52</v>
      </c>
      <c r="D157" s="146">
        <v>3517.74</v>
      </c>
    </row>
    <row r="158" spans="1:4" ht="36" x14ac:dyDescent="0.4">
      <c r="A158" s="144" t="s">
        <v>705</v>
      </c>
      <c r="B158" s="151" t="s">
        <v>725</v>
      </c>
      <c r="C158" s="146">
        <v>1146.44</v>
      </c>
      <c r="D158" s="146">
        <v>1146442.3899999999</v>
      </c>
    </row>
    <row r="159" spans="1:4" ht="36" x14ac:dyDescent="0.4">
      <c r="A159" s="144" t="s">
        <v>705</v>
      </c>
      <c r="B159" s="151" t="s">
        <v>728</v>
      </c>
      <c r="C159" s="146">
        <v>5.01</v>
      </c>
      <c r="D159" s="146">
        <v>5007.1899999999996</v>
      </c>
    </row>
    <row r="160" spans="1:4" ht="18" x14ac:dyDescent="0.4">
      <c r="A160" s="198"/>
      <c r="B160" s="202"/>
      <c r="C160" s="200">
        <f>SUM(C153:C159)</f>
        <v>26833.07</v>
      </c>
      <c r="D160" s="200"/>
    </row>
    <row r="161" spans="1:4" ht="18" x14ac:dyDescent="0.4">
      <c r="A161" s="198"/>
      <c r="B161" s="202"/>
      <c r="C161" s="200"/>
      <c r="D161" s="200"/>
    </row>
    <row r="162" spans="1:4" ht="18" x14ac:dyDescent="0.4">
      <c r="A162" s="198"/>
      <c r="B162" s="202"/>
      <c r="C162" s="200"/>
      <c r="D162" s="200"/>
    </row>
    <row r="163" spans="1:4" ht="18" x14ac:dyDescent="0.4">
      <c r="A163" s="198"/>
      <c r="B163" s="202"/>
      <c r="C163" s="200"/>
      <c r="D163" s="200"/>
    </row>
    <row r="164" spans="1:4" ht="18" x14ac:dyDescent="0.4">
      <c r="A164" s="198"/>
      <c r="B164" s="202"/>
      <c r="C164" s="200"/>
      <c r="D164" s="200"/>
    </row>
    <row r="165" spans="1:4" ht="18" x14ac:dyDescent="0.4">
      <c r="A165" s="198"/>
      <c r="B165" s="202"/>
      <c r="C165" s="200"/>
      <c r="D165" s="200"/>
    </row>
    <row r="166" spans="1:4" ht="18" x14ac:dyDescent="0.4">
      <c r="A166" s="198"/>
      <c r="B166" s="202"/>
      <c r="C166" s="200"/>
      <c r="D166" s="200"/>
    </row>
    <row r="167" spans="1:4" ht="18" x14ac:dyDescent="0.4">
      <c r="A167" s="198"/>
      <c r="B167" s="202"/>
      <c r="C167" s="200"/>
      <c r="D167" s="200"/>
    </row>
    <row r="168" spans="1:4" ht="18" x14ac:dyDescent="0.4">
      <c r="A168" s="198"/>
      <c r="B168" s="202"/>
      <c r="C168" s="200"/>
      <c r="D168" s="200"/>
    </row>
    <row r="169" spans="1:4" ht="18" x14ac:dyDescent="0.4">
      <c r="A169" s="198"/>
      <c r="B169" s="202"/>
      <c r="C169" s="200"/>
      <c r="D169" s="200"/>
    </row>
    <row r="170" spans="1:4" ht="18" x14ac:dyDescent="0.4">
      <c r="A170" s="198"/>
      <c r="B170" s="202"/>
      <c r="C170" s="200"/>
      <c r="D170" s="200"/>
    </row>
    <row r="171" spans="1:4" ht="54" x14ac:dyDescent="0.4">
      <c r="A171" s="163" t="s">
        <v>706</v>
      </c>
      <c r="B171" s="172" t="s">
        <v>708</v>
      </c>
      <c r="C171" s="173">
        <v>22.6</v>
      </c>
      <c r="D171" s="173">
        <v>22600</v>
      </c>
    </row>
    <row r="172" spans="1:4" ht="36" x14ac:dyDescent="0.4">
      <c r="A172" s="144" t="s">
        <v>706</v>
      </c>
      <c r="B172" s="151" t="s">
        <v>729</v>
      </c>
      <c r="C172" s="146">
        <v>4.09</v>
      </c>
      <c r="D172" s="146">
        <v>4090</v>
      </c>
    </row>
    <row r="173" spans="1:4" ht="108" x14ac:dyDescent="0.4">
      <c r="A173" s="164" t="s">
        <v>635</v>
      </c>
      <c r="B173" s="167" t="s">
        <v>769</v>
      </c>
      <c r="C173" s="165">
        <v>427.3</v>
      </c>
      <c r="D173" s="165">
        <v>427297</v>
      </c>
    </row>
    <row r="174" spans="1:4" ht="18" x14ac:dyDescent="0.4">
      <c r="A174" s="163"/>
      <c r="B174" s="172"/>
      <c r="C174" s="173">
        <f>SUM(C171:C173)</f>
        <v>453.99</v>
      </c>
      <c r="D174" s="173"/>
    </row>
    <row r="175" spans="1:4" ht="18" x14ac:dyDescent="0.4">
      <c r="A175" s="163"/>
      <c r="B175" s="172"/>
      <c r="C175" s="173"/>
      <c r="D175" s="173"/>
    </row>
    <row r="176" spans="1:4" ht="18" x14ac:dyDescent="0.4">
      <c r="A176" s="163"/>
      <c r="B176" s="172"/>
      <c r="C176" s="173"/>
      <c r="D176" s="173"/>
    </row>
    <row r="177" spans="1:4" ht="18" x14ac:dyDescent="0.4">
      <c r="A177" s="163"/>
      <c r="B177" s="172"/>
      <c r="C177" s="173"/>
      <c r="D177" s="173"/>
    </row>
    <row r="178" spans="1:4" ht="18" x14ac:dyDescent="0.4">
      <c r="A178" s="163"/>
      <c r="B178" s="172"/>
      <c r="C178" s="173"/>
      <c r="D178" s="173"/>
    </row>
    <row r="179" spans="1:4" ht="54" x14ac:dyDescent="0.4">
      <c r="A179" s="163" t="s">
        <v>709</v>
      </c>
      <c r="B179" s="172" t="s">
        <v>710</v>
      </c>
      <c r="C179" s="173">
        <v>33.700000000000003</v>
      </c>
      <c r="D179" s="173">
        <v>33700</v>
      </c>
    </row>
    <row r="180" spans="1:4" ht="18" x14ac:dyDescent="0.4">
      <c r="A180" s="198"/>
      <c r="B180" s="202"/>
      <c r="C180" s="200"/>
      <c r="D180" s="200"/>
    </row>
    <row r="181" spans="1:4" ht="18" x14ac:dyDescent="0.4">
      <c r="A181" s="198"/>
      <c r="B181" s="202"/>
      <c r="C181" s="200"/>
      <c r="D181" s="200"/>
    </row>
    <row r="182" spans="1:4" ht="18" x14ac:dyDescent="0.4">
      <c r="A182" s="198"/>
      <c r="B182" s="202"/>
      <c r="C182" s="200"/>
      <c r="D182" s="200"/>
    </row>
    <row r="183" spans="1:4" ht="18" x14ac:dyDescent="0.4">
      <c r="A183" s="198"/>
      <c r="B183" s="202"/>
      <c r="C183" s="200"/>
      <c r="D183" s="200"/>
    </row>
    <row r="184" spans="1:4" ht="18" x14ac:dyDescent="0.4">
      <c r="A184" s="198"/>
      <c r="B184" s="202"/>
      <c r="C184" s="200"/>
      <c r="D184" s="200"/>
    </row>
    <row r="185" spans="1:4" ht="18" x14ac:dyDescent="0.4">
      <c r="A185" s="198"/>
      <c r="B185" s="202"/>
      <c r="C185" s="200"/>
      <c r="D185" s="200"/>
    </row>
    <row r="186" spans="1:4" ht="18" x14ac:dyDescent="0.4">
      <c r="A186" s="198"/>
      <c r="B186" s="202"/>
      <c r="C186" s="200"/>
      <c r="D186" s="200"/>
    </row>
    <row r="187" spans="1:4" ht="18" x14ac:dyDescent="0.4">
      <c r="A187" s="198"/>
      <c r="B187" s="202"/>
      <c r="C187" s="200"/>
      <c r="D187" s="200"/>
    </row>
    <row r="188" spans="1:4" ht="18" x14ac:dyDescent="0.4">
      <c r="A188" s="163" t="s">
        <v>711</v>
      </c>
      <c r="B188" s="172" t="s">
        <v>712</v>
      </c>
      <c r="C188" s="173">
        <v>212.2</v>
      </c>
      <c r="D188" s="173">
        <v>212200</v>
      </c>
    </row>
    <row r="189" spans="1:4" ht="36" x14ac:dyDescent="0.4">
      <c r="A189" s="163" t="s">
        <v>713</v>
      </c>
      <c r="B189" s="172" t="s">
        <v>714</v>
      </c>
      <c r="C189" s="173">
        <v>32</v>
      </c>
      <c r="D189" s="173">
        <v>32000</v>
      </c>
    </row>
    <row r="190" spans="1:4" ht="36" x14ac:dyDescent="0.4">
      <c r="A190" s="163" t="s">
        <v>715</v>
      </c>
      <c r="B190" s="172" t="s">
        <v>716</v>
      </c>
      <c r="C190" s="173">
        <v>202.1</v>
      </c>
      <c r="D190" s="173">
        <v>202100</v>
      </c>
    </row>
    <row r="191" spans="1:4" ht="36" x14ac:dyDescent="0.4">
      <c r="A191" s="144" t="s">
        <v>935</v>
      </c>
      <c r="B191" s="151" t="s">
        <v>726</v>
      </c>
      <c r="C191" s="146">
        <v>18.68</v>
      </c>
      <c r="D191" s="146">
        <v>18680.169999999998</v>
      </c>
    </row>
    <row r="192" spans="1:4" ht="36" x14ac:dyDescent="0.4">
      <c r="A192" s="144" t="s">
        <v>711</v>
      </c>
      <c r="B192" s="151" t="s">
        <v>726</v>
      </c>
      <c r="C192" s="146">
        <v>0.4</v>
      </c>
      <c r="D192" s="146">
        <v>397.06</v>
      </c>
    </row>
    <row r="193" spans="1:4" ht="36" x14ac:dyDescent="0.4">
      <c r="A193" s="144" t="s">
        <v>936</v>
      </c>
      <c r="B193" s="151" t="s">
        <v>726</v>
      </c>
      <c r="C193" s="146">
        <v>0.01</v>
      </c>
      <c r="D193" s="146">
        <v>6.38</v>
      </c>
    </row>
    <row r="194" spans="1:4" ht="18" x14ac:dyDescent="0.4">
      <c r="A194" s="198"/>
      <c r="B194" s="202"/>
      <c r="C194" s="200">
        <f>SUM(C188:C193)</f>
        <v>465.38999999999993</v>
      </c>
      <c r="D194" s="200"/>
    </row>
    <row r="195" spans="1:4" ht="18" x14ac:dyDescent="0.4">
      <c r="A195" s="198"/>
      <c r="B195" s="202"/>
      <c r="C195" s="200"/>
      <c r="D195" s="200"/>
    </row>
    <row r="196" spans="1:4" ht="18" x14ac:dyDescent="0.4">
      <c r="A196" s="198"/>
      <c r="B196" s="202"/>
      <c r="C196" s="200"/>
      <c r="D196" s="200"/>
    </row>
    <row r="197" spans="1:4" ht="18" x14ac:dyDescent="0.4">
      <c r="A197" s="198"/>
      <c r="B197" s="202"/>
      <c r="C197" s="200"/>
      <c r="D197" s="200"/>
    </row>
    <row r="198" spans="1:4" ht="18" x14ac:dyDescent="0.4">
      <c r="A198" s="198"/>
      <c r="B198" s="202"/>
      <c r="C198" s="200"/>
      <c r="D198" s="200"/>
    </row>
    <row r="199" spans="1:4" ht="18" x14ac:dyDescent="0.4">
      <c r="A199" s="195"/>
      <c r="B199" s="201"/>
      <c r="C199" s="197"/>
      <c r="D199" s="197"/>
    </row>
    <row r="200" spans="1:4" ht="18" x14ac:dyDescent="0.4">
      <c r="A200" s="198"/>
      <c r="B200" s="199"/>
      <c r="C200" s="200"/>
      <c r="D200" s="200"/>
    </row>
    <row r="201" spans="1:4" ht="54" x14ac:dyDescent="0.4">
      <c r="A201" s="163" t="s">
        <v>766</v>
      </c>
      <c r="B201" s="174" t="s">
        <v>767</v>
      </c>
      <c r="C201" s="173">
        <v>72</v>
      </c>
      <c r="D201" s="173">
        <v>72000</v>
      </c>
    </row>
    <row r="202" spans="1:4" ht="36" x14ac:dyDescent="0.4">
      <c r="A202" s="144" t="s">
        <v>622</v>
      </c>
      <c r="B202" s="152" t="s">
        <v>623</v>
      </c>
      <c r="C202" s="146">
        <v>109.9</v>
      </c>
      <c r="D202" s="146">
        <v>109900</v>
      </c>
    </row>
    <row r="203" spans="1:4" ht="36" x14ac:dyDescent="0.4">
      <c r="A203" s="144" t="s">
        <v>768</v>
      </c>
      <c r="B203" s="152" t="s">
        <v>623</v>
      </c>
      <c r="C203" s="146">
        <v>58.68</v>
      </c>
      <c r="D203" s="146">
        <v>58684.99</v>
      </c>
    </row>
    <row r="204" spans="1:4" ht="216" x14ac:dyDescent="0.4">
      <c r="A204" s="164" t="s">
        <v>622</v>
      </c>
      <c r="B204" s="167" t="s">
        <v>770</v>
      </c>
      <c r="C204" s="165">
        <v>1192.02</v>
      </c>
      <c r="D204" s="165">
        <v>1192019.8899999999</v>
      </c>
    </row>
    <row r="205" spans="1:4" ht="54" x14ac:dyDescent="0.4">
      <c r="A205" s="164" t="s">
        <v>771</v>
      </c>
      <c r="B205" s="167" t="s">
        <v>772</v>
      </c>
      <c r="C205" s="165">
        <v>2100</v>
      </c>
      <c r="D205" s="165">
        <v>2100000</v>
      </c>
    </row>
    <row r="206" spans="1:4" ht="54" x14ac:dyDescent="0.4">
      <c r="A206" s="164" t="s">
        <v>768</v>
      </c>
      <c r="B206" s="167" t="s">
        <v>773</v>
      </c>
      <c r="C206" s="165">
        <v>150</v>
      </c>
      <c r="D206" s="165">
        <v>150000</v>
      </c>
    </row>
    <row r="207" spans="1:4" ht="36" x14ac:dyDescent="0.4">
      <c r="A207" s="163" t="s">
        <v>622</v>
      </c>
      <c r="B207" s="175" t="s">
        <v>776</v>
      </c>
      <c r="C207" s="173">
        <v>527.36</v>
      </c>
      <c r="D207" s="173">
        <v>527356.26</v>
      </c>
    </row>
    <row r="208" spans="1:4" ht="36" x14ac:dyDescent="0.4">
      <c r="A208" s="163" t="s">
        <v>771</v>
      </c>
      <c r="B208" s="175" t="s">
        <v>777</v>
      </c>
      <c r="C208" s="173">
        <v>1630.7</v>
      </c>
      <c r="D208" s="173">
        <v>1630698.94</v>
      </c>
    </row>
    <row r="209" spans="1:4" ht="54" x14ac:dyDescent="0.4">
      <c r="A209" s="163" t="s">
        <v>768</v>
      </c>
      <c r="B209" s="175" t="s">
        <v>789</v>
      </c>
      <c r="C209" s="173">
        <v>27.12</v>
      </c>
      <c r="D209" s="173">
        <v>27122.39</v>
      </c>
    </row>
    <row r="210" spans="1:4" ht="18" x14ac:dyDescent="0.4">
      <c r="A210" s="198"/>
      <c r="B210" s="204"/>
      <c r="C210" s="200">
        <f>SUM(C201:C209)</f>
        <v>5867.78</v>
      </c>
      <c r="D210" s="200"/>
    </row>
    <row r="211" spans="1:4" ht="18" x14ac:dyDescent="0.4">
      <c r="A211" s="198"/>
      <c r="B211" s="204"/>
      <c r="C211" s="200"/>
      <c r="D211" s="200"/>
    </row>
    <row r="212" spans="1:4" ht="18" x14ac:dyDescent="0.4">
      <c r="A212" s="198"/>
      <c r="B212" s="204"/>
      <c r="C212" s="200"/>
      <c r="D212" s="200"/>
    </row>
    <row r="213" spans="1:4" ht="18" x14ac:dyDescent="0.4">
      <c r="A213" s="198"/>
      <c r="B213" s="204"/>
      <c r="C213" s="200"/>
      <c r="D213" s="200"/>
    </row>
    <row r="214" spans="1:4" ht="18" x14ac:dyDescent="0.4">
      <c r="A214" s="198"/>
      <c r="B214" s="204"/>
      <c r="C214" s="200"/>
      <c r="D214" s="200"/>
    </row>
    <row r="215" spans="1:4" ht="18" x14ac:dyDescent="0.4">
      <c r="A215" s="198"/>
      <c r="B215" s="204"/>
      <c r="C215" s="200"/>
      <c r="D215" s="200"/>
    </row>
    <row r="216" spans="1:4" ht="18" x14ac:dyDescent="0.4">
      <c r="A216" s="198"/>
      <c r="B216" s="199"/>
      <c r="C216" s="200"/>
      <c r="D216" s="200"/>
    </row>
    <row r="217" spans="1:4" ht="108" x14ac:dyDescent="0.4">
      <c r="A217" s="163" t="s">
        <v>607</v>
      </c>
      <c r="B217" s="172" t="s">
        <v>608</v>
      </c>
      <c r="C217" s="173">
        <v>416.25</v>
      </c>
      <c r="D217" s="173">
        <v>416250</v>
      </c>
    </row>
    <row r="218" spans="1:4" ht="144" x14ac:dyDescent="0.4">
      <c r="A218" s="163" t="s">
        <v>600</v>
      </c>
      <c r="B218" s="172" t="s">
        <v>601</v>
      </c>
      <c r="C218" s="173">
        <v>14.4</v>
      </c>
      <c r="D218" s="173">
        <v>14400</v>
      </c>
    </row>
    <row r="219" spans="1:4" ht="108" x14ac:dyDescent="0.4">
      <c r="A219" s="164" t="s">
        <v>571</v>
      </c>
      <c r="B219" s="166" t="s">
        <v>572</v>
      </c>
      <c r="C219" s="165">
        <v>500</v>
      </c>
      <c r="D219" s="165">
        <v>500000</v>
      </c>
    </row>
    <row r="220" spans="1:4" ht="18" x14ac:dyDescent="0.4">
      <c r="A220" s="164" t="s">
        <v>774</v>
      </c>
      <c r="B220" s="167" t="s">
        <v>775</v>
      </c>
      <c r="C220" s="165">
        <v>5.5</v>
      </c>
      <c r="D220" s="165">
        <v>5500</v>
      </c>
    </row>
    <row r="221" spans="1:4" ht="18" x14ac:dyDescent="0.4">
      <c r="A221" s="198"/>
      <c r="B221" s="202"/>
      <c r="C221" s="200">
        <f>SUM(C217:C220)</f>
        <v>936.15</v>
      </c>
      <c r="D221" s="200"/>
    </row>
    <row r="222" spans="1:4" ht="18" x14ac:dyDescent="0.4">
      <c r="A222" s="198"/>
      <c r="B222" s="202"/>
      <c r="C222" s="200"/>
      <c r="D222" s="200"/>
    </row>
    <row r="223" spans="1:4" ht="18" x14ac:dyDescent="0.4">
      <c r="A223" s="198"/>
      <c r="B223" s="202"/>
      <c r="C223" s="200"/>
      <c r="D223" s="200"/>
    </row>
    <row r="224" spans="1:4" ht="18" x14ac:dyDescent="0.4">
      <c r="A224" s="198"/>
      <c r="B224" s="202"/>
      <c r="C224" s="200"/>
      <c r="D224" s="200"/>
    </row>
    <row r="225" spans="1:4" ht="18" x14ac:dyDescent="0.4">
      <c r="A225" s="198"/>
      <c r="B225" s="199"/>
      <c r="C225" s="200"/>
      <c r="D225" s="200"/>
    </row>
    <row r="226" spans="1:4" ht="144" x14ac:dyDescent="0.4">
      <c r="A226" s="163" t="s">
        <v>781</v>
      </c>
      <c r="B226" s="176" t="s">
        <v>782</v>
      </c>
      <c r="C226" s="173">
        <v>500</v>
      </c>
      <c r="D226" s="173">
        <v>500000</v>
      </c>
    </row>
    <row r="227" spans="1:4" ht="18" x14ac:dyDescent="0.4">
      <c r="A227" s="198"/>
      <c r="B227" s="203"/>
      <c r="C227" s="200"/>
      <c r="D227" s="200"/>
    </row>
    <row r="228" spans="1:4" ht="18" x14ac:dyDescent="0.4">
      <c r="A228" s="198"/>
      <c r="B228" s="203"/>
      <c r="C228" s="200"/>
      <c r="D228" s="200"/>
    </row>
    <row r="229" spans="1:4" ht="18" x14ac:dyDescent="0.4">
      <c r="A229" s="198"/>
      <c r="B229" s="203"/>
      <c r="C229" s="200"/>
      <c r="D229" s="200"/>
    </row>
    <row r="230" spans="1:4" ht="18" x14ac:dyDescent="0.4">
      <c r="A230" s="198"/>
      <c r="B230" s="203"/>
      <c r="C230" s="200"/>
      <c r="D230" s="200"/>
    </row>
    <row r="231" spans="1:4" ht="18" x14ac:dyDescent="0.4">
      <c r="A231" s="198"/>
      <c r="B231" s="203"/>
      <c r="C231" s="200"/>
      <c r="D231" s="200"/>
    </row>
    <row r="232" spans="1:4" ht="18" x14ac:dyDescent="0.4">
      <c r="A232" s="198"/>
      <c r="B232" s="203"/>
      <c r="C232" s="200"/>
      <c r="D232" s="200"/>
    </row>
    <row r="233" spans="1:4" ht="18" x14ac:dyDescent="0.4">
      <c r="A233" s="198"/>
      <c r="B233" s="203"/>
      <c r="C233" s="200"/>
      <c r="D233" s="200"/>
    </row>
    <row r="234" spans="1:4" ht="18" x14ac:dyDescent="0.4">
      <c r="A234" s="198"/>
      <c r="B234" s="203"/>
      <c r="C234" s="200"/>
      <c r="D234" s="200"/>
    </row>
    <row r="238" spans="1:4" ht="72" x14ac:dyDescent="0.4">
      <c r="A238" s="163" t="s">
        <v>867</v>
      </c>
      <c r="B238" s="174" t="s">
        <v>757</v>
      </c>
      <c r="C238" s="173">
        <v>140.16999999999999</v>
      </c>
      <c r="D238" s="173">
        <v>140165.26</v>
      </c>
    </row>
    <row r="239" spans="1:4" ht="18" x14ac:dyDescent="0.4">
      <c r="A239" s="198"/>
      <c r="B239" s="199"/>
      <c r="C239" s="200"/>
      <c r="D239" s="200"/>
    </row>
    <row r="240" spans="1:4" ht="18" x14ac:dyDescent="0.4">
      <c r="A240" s="198"/>
      <c r="B240" s="199"/>
      <c r="C240" s="200"/>
      <c r="D240" s="200"/>
    </row>
    <row r="241" spans="1:4" ht="18" x14ac:dyDescent="0.4">
      <c r="A241" s="198"/>
      <c r="B241" s="199"/>
      <c r="C241" s="200"/>
      <c r="D241" s="200"/>
    </row>
    <row r="242" spans="1:4" ht="36" x14ac:dyDescent="0.4">
      <c r="A242" s="164" t="s">
        <v>783</v>
      </c>
      <c r="B242" s="170" t="s">
        <v>784</v>
      </c>
      <c r="C242" s="165">
        <v>129.69999999999999</v>
      </c>
      <c r="D242" s="165">
        <v>129700</v>
      </c>
    </row>
    <row r="243" spans="1:4" ht="18" x14ac:dyDescent="0.4">
      <c r="A243" s="198"/>
      <c r="B243" s="199"/>
      <c r="C243" s="200"/>
      <c r="D243" s="200"/>
    </row>
    <row r="246" spans="1:4" ht="18" x14ac:dyDescent="0.4">
      <c r="A246" s="159" t="s">
        <v>626</v>
      </c>
      <c r="B246" s="143" t="s">
        <v>627</v>
      </c>
      <c r="C246" s="146">
        <v>237.49</v>
      </c>
      <c r="D246" s="146">
        <v>237488.05</v>
      </c>
    </row>
    <row r="247" spans="1:4" ht="54" x14ac:dyDescent="0.4">
      <c r="A247" s="164" t="s">
        <v>626</v>
      </c>
      <c r="B247" s="168" t="s">
        <v>665</v>
      </c>
      <c r="C247" s="165">
        <v>304</v>
      </c>
      <c r="D247" s="165">
        <v>304000</v>
      </c>
    </row>
    <row r="248" spans="1:4" ht="36" x14ac:dyDescent="0.4">
      <c r="A248" s="163" t="s">
        <v>626</v>
      </c>
      <c r="B248" s="174" t="s">
        <v>666</v>
      </c>
      <c r="C248" s="173">
        <v>240.75</v>
      </c>
      <c r="D248" s="173">
        <v>240754.81</v>
      </c>
    </row>
    <row r="249" spans="1:4" ht="36" x14ac:dyDescent="0.4">
      <c r="A249" s="163" t="s">
        <v>626</v>
      </c>
      <c r="B249" s="174" t="s">
        <v>667</v>
      </c>
      <c r="C249" s="173">
        <v>8905.33</v>
      </c>
      <c r="D249" s="173">
        <v>8905333.0999999996</v>
      </c>
    </row>
    <row r="250" spans="1:4" ht="72" x14ac:dyDescent="0.4">
      <c r="A250" s="164" t="s">
        <v>615</v>
      </c>
      <c r="B250" s="166" t="s">
        <v>616</v>
      </c>
      <c r="C250" s="165">
        <v>1272.8900000000001</v>
      </c>
      <c r="D250" s="165">
        <v>1272888.24</v>
      </c>
    </row>
    <row r="251" spans="1:4" ht="36" x14ac:dyDescent="0.4">
      <c r="A251" s="164" t="s">
        <v>568</v>
      </c>
      <c r="B251" s="166" t="s">
        <v>856</v>
      </c>
      <c r="C251" s="165">
        <v>197.81</v>
      </c>
      <c r="D251" s="165">
        <v>197812.11</v>
      </c>
    </row>
    <row r="252" spans="1:4" ht="18" x14ac:dyDescent="0.4">
      <c r="A252" s="163" t="s">
        <v>568</v>
      </c>
      <c r="B252" s="172" t="s">
        <v>602</v>
      </c>
      <c r="C252" s="173">
        <v>2814</v>
      </c>
      <c r="D252" s="173">
        <v>2813998.6</v>
      </c>
    </row>
    <row r="253" spans="1:4" ht="108" x14ac:dyDescent="0.4">
      <c r="A253" s="163" t="s">
        <v>603</v>
      </c>
      <c r="B253" s="172" t="s">
        <v>604</v>
      </c>
      <c r="C253" s="173">
        <v>2325.87</v>
      </c>
      <c r="D253" s="173">
        <v>2325874.13</v>
      </c>
    </row>
    <row r="254" spans="1:4" x14ac:dyDescent="0.35">
      <c r="C254" s="194">
        <f>SUM(C246:C253)</f>
        <v>16298.14</v>
      </c>
    </row>
    <row r="259" spans="3:3" x14ac:dyDescent="0.35">
      <c r="C259" s="194">
        <f>C3+C9+C39+C48+C51+C70+C82+C89+C94+C122+C133+C142+C160+C174+C179+C194+C210+C221+C226+C238+C242+C254</f>
        <v>128262.35999999999</v>
      </c>
    </row>
  </sheetData>
  <pageMargins left="0.70866141732283472" right="0.70866141732283472" top="0.74803149606299213" bottom="0.74803149606299213" header="0.31496062992125984" footer="0.31496062992125984"/>
  <pageSetup paperSize="9" scale="7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2023</vt:lpstr>
      <vt:lpstr>поясн</vt:lpstr>
      <vt:lpstr>Лист1</vt:lpstr>
      <vt:lpstr>'2023'!Область_печати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2023-03-01T07:12:54Z</dcterms:modified>
</cp:coreProperties>
</file>