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1380" windowWidth="19410" windowHeight="7830"/>
  </bookViews>
  <sheets>
    <sheet name="2022" sheetId="1" r:id="rId1"/>
    <sheet name="поясн" sheetId="2" r:id="rId2"/>
    <sheet name="Лист1" sheetId="3" r:id="rId3"/>
    <sheet name="дор фонд" sheetId="4" r:id="rId4"/>
  </sheets>
  <definedNames>
    <definedName name="_xlnm._FilterDatabase" localSheetId="0" hidden="1">'2022'!$A$13:$K$1216</definedName>
    <definedName name="_xlnm.Print_Area" localSheetId="0">'2022'!$A$2:$M$1216</definedName>
    <definedName name="_xlnm.Print_Area" localSheetId="1">поясн!$A$1:$F$232</definedName>
  </definedNames>
  <calcPr calcId="162913"/>
</workbook>
</file>

<file path=xl/calcChain.xml><?xml version="1.0" encoding="utf-8"?>
<calcChain xmlns="http://schemas.openxmlformats.org/spreadsheetml/2006/main">
  <c r="M1215" i="1" l="1"/>
  <c r="M1212" i="1"/>
  <c r="M1205" i="1"/>
  <c r="M1199" i="1"/>
  <c r="M1195" i="1"/>
  <c r="M1191" i="1"/>
  <c r="M1185" i="1"/>
  <c r="M1184" i="1"/>
  <c r="M1177" i="1"/>
  <c r="M1174" i="1"/>
  <c r="M1164" i="1"/>
  <c r="M1161" i="1"/>
  <c r="M1160" i="1"/>
  <c r="M1155" i="1"/>
  <c r="M1151" i="1"/>
  <c r="M1149" i="1"/>
  <c r="M1148" i="1"/>
  <c r="M1147" i="1"/>
  <c r="M1140" i="1"/>
  <c r="M1136" i="1"/>
  <c r="M1133" i="1"/>
  <c r="M1126" i="1"/>
  <c r="M1120" i="1"/>
  <c r="M1117" i="1"/>
  <c r="M1115" i="1"/>
  <c r="M1099" i="1"/>
  <c r="M1096" i="1"/>
  <c r="M1094" i="1"/>
  <c r="M1089" i="1"/>
  <c r="M1088" i="1"/>
  <c r="M1084" i="1"/>
  <c r="M1082" i="1"/>
  <c r="M1081" i="1"/>
  <c r="M1080" i="1"/>
  <c r="M1073" i="1"/>
  <c r="M1067" i="1"/>
  <c r="M1063" i="1"/>
  <c r="M1059" i="1"/>
  <c r="M1050" i="1"/>
  <c r="M1049" i="1"/>
  <c r="M1042" i="1"/>
  <c r="M1039" i="1"/>
  <c r="M1037" i="1"/>
  <c r="M1024" i="1"/>
  <c r="M1022" i="1"/>
  <c r="M1020" i="1"/>
  <c r="M1015" i="1"/>
  <c r="M1011" i="1"/>
  <c r="M1009" i="1"/>
  <c r="M1008" i="1"/>
  <c r="M1007" i="1"/>
  <c r="M1000" i="1"/>
  <c r="M994" i="1"/>
  <c r="M988" i="1"/>
  <c r="M984" i="1"/>
  <c r="M981" i="1"/>
  <c r="M979" i="1"/>
  <c r="M973" i="1"/>
  <c r="M966" i="1"/>
  <c r="M963" i="1"/>
  <c r="M961" i="1"/>
  <c r="M954" i="1"/>
  <c r="M945" i="1"/>
  <c r="M942" i="1"/>
  <c r="M940" i="1"/>
  <c r="M935" i="1"/>
  <c r="M931" i="1"/>
  <c r="M929" i="1"/>
  <c r="M928" i="1"/>
  <c r="M927" i="1"/>
  <c r="M920" i="1"/>
  <c r="M916" i="1"/>
  <c r="M912" i="1"/>
  <c r="M908" i="1"/>
  <c r="M906" i="1"/>
  <c r="M896" i="1"/>
  <c r="M880" i="1"/>
  <c r="M875" i="1"/>
  <c r="M870" i="1"/>
  <c r="M866" i="1"/>
  <c r="M864" i="1"/>
  <c r="M863" i="1"/>
  <c r="M862" i="1"/>
  <c r="M855" i="1"/>
  <c r="M851" i="1"/>
  <c r="M848" i="1"/>
  <c r="M842" i="1"/>
  <c r="M837" i="1"/>
  <c r="M827" i="1"/>
  <c r="M824" i="1"/>
  <c r="M819" i="1"/>
  <c r="M815" i="1"/>
  <c r="M813" i="1"/>
  <c r="M812" i="1"/>
  <c r="M811" i="1"/>
  <c r="M804" i="1"/>
  <c r="M802" i="1"/>
  <c r="M801" i="1"/>
  <c r="M794" i="1"/>
  <c r="M790" i="1"/>
  <c r="M789" i="1"/>
  <c r="M785" i="1"/>
  <c r="M782" i="1"/>
  <c r="M781" i="1"/>
  <c r="M779" i="1"/>
  <c r="M777" i="1"/>
  <c r="M776" i="1"/>
  <c r="M775" i="1"/>
  <c r="M768" i="1"/>
  <c r="M761" i="1"/>
  <c r="M757" i="1"/>
  <c r="M756" i="1"/>
  <c r="M755" i="1"/>
  <c r="M752" i="1"/>
  <c r="M751" i="1"/>
  <c r="M749" i="1"/>
  <c r="M748" i="1"/>
  <c r="M746" i="1"/>
  <c r="M741" i="1"/>
  <c r="M739" i="1"/>
  <c r="M737" i="1"/>
  <c r="M734" i="1"/>
  <c r="M733" i="1"/>
  <c r="M731" i="1"/>
  <c r="M730" i="1"/>
  <c r="M728" i="1"/>
  <c r="M727" i="1"/>
  <c r="M725" i="1"/>
  <c r="M724" i="1"/>
  <c r="M722" i="1"/>
  <c r="M720" i="1"/>
  <c r="M718" i="1"/>
  <c r="M713" i="1"/>
  <c r="M711" i="1"/>
  <c r="M709" i="1"/>
  <c r="M706" i="1"/>
  <c r="M705" i="1"/>
  <c r="M702" i="1"/>
  <c r="M701" i="1"/>
  <c r="M699" i="1"/>
  <c r="M697" i="1"/>
  <c r="M695" i="1"/>
  <c r="M694" i="1"/>
  <c r="M692" i="1"/>
  <c r="M690" i="1"/>
  <c r="M689" i="1"/>
  <c r="M687" i="1"/>
  <c r="M686" i="1"/>
  <c r="M684" i="1"/>
  <c r="M683" i="1"/>
  <c r="M681" i="1"/>
  <c r="M680" i="1"/>
  <c r="M678" i="1"/>
  <c r="M677" i="1"/>
  <c r="M675" i="1"/>
  <c r="M674" i="1"/>
  <c r="M672" i="1"/>
  <c r="M671" i="1"/>
  <c r="M668" i="1"/>
  <c r="M667" i="1"/>
  <c r="M665" i="1"/>
  <c r="M664" i="1"/>
  <c r="M658" i="1"/>
  <c r="M656" i="1"/>
  <c r="M649" i="1"/>
  <c r="M643" i="1"/>
  <c r="M639" i="1"/>
  <c r="M637" i="1"/>
  <c r="M636" i="1"/>
  <c r="M628" i="1"/>
  <c r="M625" i="1"/>
  <c r="M624" i="1"/>
  <c r="M621" i="1"/>
  <c r="M619" i="1"/>
  <c r="M617" i="1"/>
  <c r="M616" i="1"/>
  <c r="M615" i="1"/>
  <c r="M614" i="1"/>
  <c r="M611" i="1"/>
  <c r="M609" i="1"/>
  <c r="M607" i="1"/>
  <c r="M602" i="1"/>
  <c r="M600" i="1"/>
  <c r="M598" i="1"/>
  <c r="M592" i="1"/>
  <c r="M590" i="1"/>
  <c r="M587" i="1"/>
  <c r="M580" i="1"/>
  <c r="M578" i="1"/>
  <c r="M576" i="1"/>
  <c r="M575" i="1"/>
  <c r="M569" i="1"/>
  <c r="M565" i="1"/>
  <c r="M560" i="1"/>
  <c r="M559" i="1"/>
  <c r="M558" i="1"/>
  <c r="M556" i="1"/>
  <c r="M554" i="1"/>
  <c r="M553" i="1"/>
  <c r="M552" i="1"/>
  <c r="M547" i="1"/>
  <c r="M546" i="1"/>
  <c r="M543" i="1"/>
  <c r="M541" i="1"/>
  <c r="M538" i="1"/>
  <c r="M537" i="1"/>
  <c r="M534" i="1"/>
  <c r="M533" i="1"/>
  <c r="M532" i="1"/>
  <c r="M529" i="1"/>
  <c r="M528" i="1"/>
  <c r="M527" i="1"/>
  <c r="M525" i="1"/>
  <c r="M524" i="1"/>
  <c r="M521" i="1"/>
  <c r="M520" i="1"/>
  <c r="M512" i="1"/>
  <c r="M510" i="1"/>
  <c r="M509" i="1"/>
  <c r="M508" i="1"/>
  <c r="M505" i="1"/>
  <c r="M496" i="1"/>
  <c r="M495" i="1"/>
  <c r="M493" i="1"/>
  <c r="M491" i="1"/>
  <c r="M489" i="1"/>
  <c r="M487" i="1"/>
  <c r="M485" i="1"/>
  <c r="M484" i="1"/>
  <c r="M482" i="1"/>
  <c r="M479" i="1"/>
  <c r="M478" i="1"/>
  <c r="M476" i="1"/>
  <c r="M475" i="1"/>
  <c r="M474" i="1"/>
  <c r="M473" i="1"/>
  <c r="M468" i="1"/>
  <c r="M461" i="1"/>
  <c r="M459" i="1"/>
  <c r="M458" i="1"/>
  <c r="M455" i="1"/>
  <c r="M454" i="1"/>
  <c r="M452" i="1"/>
  <c r="M451" i="1"/>
  <c r="M450" i="1"/>
  <c r="M444" i="1"/>
  <c r="M440" i="1"/>
  <c r="M433" i="1"/>
  <c r="M427" i="1"/>
  <c r="M420" i="1"/>
  <c r="M419" i="1"/>
  <c r="M418" i="1"/>
  <c r="M409" i="1"/>
  <c r="M404" i="1"/>
  <c r="M401" i="1"/>
  <c r="M397" i="1"/>
  <c r="M395" i="1"/>
  <c r="M394" i="1"/>
  <c r="M393" i="1"/>
  <c r="M385" i="1"/>
  <c r="M381" i="1"/>
  <c r="M377" i="1"/>
  <c r="M375" i="1"/>
  <c r="M374" i="1"/>
  <c r="M373" i="1"/>
  <c r="M370" i="1"/>
  <c r="M367" i="1"/>
  <c r="M360" i="1"/>
  <c r="M359" i="1"/>
  <c r="M358" i="1"/>
  <c r="M355" i="1"/>
  <c r="M354" i="1"/>
  <c r="M352" i="1"/>
  <c r="M351" i="1"/>
  <c r="M350" i="1"/>
  <c r="M344" i="1"/>
  <c r="M342" i="1"/>
  <c r="M340" i="1"/>
  <c r="M336" i="1"/>
  <c r="M326" i="1"/>
  <c r="M322" i="1"/>
  <c r="M316" i="1"/>
  <c r="M313" i="1"/>
  <c r="M308" i="1"/>
  <c r="M304" i="1"/>
  <c r="M299" i="1"/>
  <c r="M295" i="1"/>
  <c r="M289" i="1"/>
  <c r="M282" i="1"/>
  <c r="M275" i="1"/>
  <c r="M270" i="1"/>
  <c r="M266" i="1"/>
  <c r="M262" i="1"/>
  <c r="M260" i="1"/>
  <c r="M257" i="1"/>
  <c r="M255" i="1"/>
  <c r="M252" i="1"/>
  <c r="M249" i="1"/>
  <c r="M243" i="1"/>
  <c r="M236" i="1"/>
  <c r="M232" i="1"/>
  <c r="M229" i="1"/>
  <c r="M226" i="1"/>
  <c r="M222" i="1"/>
  <c r="M215" i="1"/>
  <c r="M209" i="1"/>
  <c r="M206" i="1"/>
  <c r="M204" i="1"/>
  <c r="M200" i="1"/>
  <c r="M198" i="1"/>
  <c r="M196" i="1"/>
  <c r="M194" i="1"/>
  <c r="M190" i="1"/>
  <c r="M183" i="1"/>
  <c r="M179" i="1"/>
  <c r="M176" i="1"/>
  <c r="M175" i="1"/>
  <c r="M174" i="1"/>
  <c r="M167" i="1"/>
  <c r="M161" i="1"/>
  <c r="M158" i="1"/>
  <c r="M149" i="1"/>
  <c r="M146" i="1"/>
  <c r="M143" i="1"/>
  <c r="M142" i="1"/>
  <c r="M139" i="1"/>
  <c r="M138" i="1"/>
  <c r="M137" i="1"/>
  <c r="M133" i="1"/>
  <c r="M132" i="1"/>
  <c r="M128" i="1"/>
  <c r="M127" i="1"/>
  <c r="M126" i="1"/>
  <c r="M122" i="1"/>
  <c r="M118" i="1"/>
  <c r="M114" i="1"/>
  <c r="M112" i="1"/>
  <c r="M110" i="1"/>
  <c r="M109" i="1"/>
  <c r="M107" i="1"/>
  <c r="M105" i="1"/>
  <c r="M104" i="1"/>
  <c r="M101" i="1"/>
  <c r="M96" i="1"/>
  <c r="M91" i="1"/>
  <c r="M89" i="1"/>
  <c r="M84" i="1"/>
  <c r="M79" i="1"/>
  <c r="M75" i="1"/>
  <c r="M74" i="1"/>
  <c r="M70" i="1"/>
  <c r="M69" i="1"/>
  <c r="M67" i="1"/>
  <c r="M65" i="1"/>
  <c r="M64" i="1"/>
  <c r="M60" i="1"/>
  <c r="M58" i="1"/>
  <c r="M54" i="1"/>
  <c r="M53" i="1"/>
  <c r="M51" i="1"/>
  <c r="M49" i="1"/>
  <c r="M48" i="1"/>
  <c r="M47" i="1"/>
  <c r="M42" i="1"/>
  <c r="M38" i="1"/>
  <c r="M36" i="1"/>
  <c r="M29" i="1"/>
  <c r="M27" i="1"/>
  <c r="M26" i="1"/>
  <c r="M25" i="1"/>
  <c r="M22" i="1"/>
  <c r="M20" i="1"/>
  <c r="L501" i="1" l="1"/>
  <c r="L500" i="1" s="1"/>
  <c r="K501" i="1"/>
  <c r="K500" i="1" s="1"/>
  <c r="J501" i="1"/>
  <c r="J500" i="1" s="1"/>
  <c r="L1214" i="1"/>
  <c r="L1210" i="1"/>
  <c r="L1204" i="1"/>
  <c r="L1198" i="1"/>
  <c r="L1194" i="1"/>
  <c r="L1190" i="1"/>
  <c r="L1183" i="1"/>
  <c r="L1176" i="1"/>
  <c r="L1173" i="1"/>
  <c r="L1166" i="1"/>
  <c r="L1165" i="1" s="1"/>
  <c r="L1163" i="1"/>
  <c r="L1159" i="1"/>
  <c r="L1154" i="1"/>
  <c r="L1150" i="1"/>
  <c r="L1146" i="1"/>
  <c r="L1139" i="1"/>
  <c r="L1135" i="1"/>
  <c r="L1132" i="1"/>
  <c r="L1125" i="1"/>
  <c r="L1123" i="1"/>
  <c r="L1119" i="1"/>
  <c r="L1116" i="1"/>
  <c r="L1114" i="1"/>
  <c r="L1107" i="1"/>
  <c r="L1106" i="1" s="1"/>
  <c r="L1105" i="1" s="1"/>
  <c r="L1104" i="1" s="1"/>
  <c r="L1103" i="1" s="1"/>
  <c r="L1101" i="1"/>
  <c r="L1100" i="1" s="1"/>
  <c r="L1098" i="1"/>
  <c r="L1095" i="1"/>
  <c r="L1093" i="1"/>
  <c r="L1087" i="1"/>
  <c r="L1083" i="1"/>
  <c r="L1079" i="1"/>
  <c r="L1072" i="1"/>
  <c r="L1066" i="1"/>
  <c r="L1062" i="1"/>
  <c r="L1058" i="1"/>
  <c r="L1055" i="1"/>
  <c r="L1054" i="1" s="1"/>
  <c r="L1048" i="1"/>
  <c r="L1041" i="1"/>
  <c r="L1038" i="1"/>
  <c r="L1036" i="1"/>
  <c r="L1029" i="1"/>
  <c r="L1028" i="1"/>
  <c r="L1026" i="1"/>
  <c r="L1025" i="1" s="1"/>
  <c r="L1023" i="1"/>
  <c r="L1021" i="1"/>
  <c r="L1019" i="1"/>
  <c r="L1014" i="1"/>
  <c r="L1010" i="1"/>
  <c r="L1006" i="1"/>
  <c r="L999" i="1"/>
  <c r="L993" i="1"/>
  <c r="L987" i="1"/>
  <c r="L983" i="1"/>
  <c r="L980" i="1"/>
  <c r="L978" i="1"/>
  <c r="L972" i="1"/>
  <c r="L965" i="1"/>
  <c r="L962" i="1"/>
  <c r="L960" i="1"/>
  <c r="L953" i="1"/>
  <c r="L947" i="1"/>
  <c r="L944" i="1"/>
  <c r="L941" i="1"/>
  <c r="L939" i="1"/>
  <c r="L934" i="1"/>
  <c r="L930" i="1"/>
  <c r="L926" i="1"/>
  <c r="L919" i="1"/>
  <c r="L915" i="1"/>
  <c r="L911" i="1"/>
  <c r="L907" i="1"/>
  <c r="L905" i="1"/>
  <c r="L898" i="1"/>
  <c r="L895" i="1"/>
  <c r="L888" i="1"/>
  <c r="L887" i="1" s="1"/>
  <c r="L886" i="1" s="1"/>
  <c r="L885" i="1" s="1"/>
  <c r="L884" i="1" s="1"/>
  <c r="L882" i="1"/>
  <c r="L881" i="1" s="1"/>
  <c r="L879" i="1"/>
  <c r="L876" i="1"/>
  <c r="L874" i="1"/>
  <c r="L869" i="1"/>
  <c r="L865" i="1"/>
  <c r="L861" i="1"/>
  <c r="L854" i="1"/>
  <c r="L850" i="1"/>
  <c r="L847" i="1"/>
  <c r="L841" i="1"/>
  <c r="L838" i="1"/>
  <c r="L836" i="1"/>
  <c r="L829" i="1"/>
  <c r="L828" i="1"/>
  <c r="L826" i="1"/>
  <c r="L823" i="1"/>
  <c r="L818" i="1"/>
  <c r="L814" i="1"/>
  <c r="L810" i="1"/>
  <c r="L803" i="1"/>
  <c r="L800" i="1"/>
  <c r="L793" i="1"/>
  <c r="L788" i="1"/>
  <c r="L784" i="1"/>
  <c r="L780" i="1"/>
  <c r="L778" i="1"/>
  <c r="L774" i="1"/>
  <c r="L767" i="1"/>
  <c r="L760" i="1"/>
  <c r="L754" i="1"/>
  <c r="L750" i="1"/>
  <c r="L747" i="1"/>
  <c r="L745" i="1"/>
  <c r="L740" i="1"/>
  <c r="L738" i="1"/>
  <c r="L736" i="1"/>
  <c r="L732" i="1"/>
  <c r="L729" i="1"/>
  <c r="L726" i="1"/>
  <c r="L723" i="1"/>
  <c r="L721" i="1"/>
  <c r="L719" i="1"/>
  <c r="L717" i="1"/>
  <c r="L712" i="1"/>
  <c r="L710" i="1"/>
  <c r="L708" i="1"/>
  <c r="L704" i="1"/>
  <c r="L700" i="1"/>
  <c r="L698" i="1"/>
  <c r="L696" i="1"/>
  <c r="L693" i="1"/>
  <c r="L691" i="1"/>
  <c r="L688" i="1"/>
  <c r="L685" i="1"/>
  <c r="L682" i="1"/>
  <c r="L679" i="1"/>
  <c r="L676" i="1"/>
  <c r="L673" i="1"/>
  <c r="L670" i="1"/>
  <c r="L666" i="1"/>
  <c r="L663" i="1"/>
  <c r="L657" i="1"/>
  <c r="L655" i="1"/>
  <c r="L648" i="1"/>
  <c r="L642" i="1"/>
  <c r="L638" i="1"/>
  <c r="L635" i="1"/>
  <c r="L632" i="1"/>
  <c r="L631" i="1" s="1"/>
  <c r="L630" i="1" s="1"/>
  <c r="L627" i="1"/>
  <c r="L623" i="1"/>
  <c r="L620" i="1"/>
  <c r="L618" i="1"/>
  <c r="L613" i="1"/>
  <c r="L610" i="1"/>
  <c r="L608" i="1"/>
  <c r="L606" i="1"/>
  <c r="L604" i="1"/>
  <c r="L601" i="1"/>
  <c r="L599" i="1"/>
  <c r="L597" i="1"/>
  <c r="L591" i="1"/>
  <c r="L589" i="1"/>
  <c r="L586" i="1"/>
  <c r="L579" i="1"/>
  <c r="L577" i="1"/>
  <c r="L574" i="1"/>
  <c r="L568" i="1"/>
  <c r="L564" i="1"/>
  <c r="L557" i="1"/>
  <c r="L555" i="1"/>
  <c r="L551" i="1"/>
  <c r="L545" i="1"/>
  <c r="L542" i="1"/>
  <c r="L540" i="1"/>
  <c r="L535" i="1"/>
  <c r="L531" i="1"/>
  <c r="L526" i="1"/>
  <c r="L523" i="1"/>
  <c r="L519" i="1"/>
  <c r="L514" i="1"/>
  <c r="L513" i="1" s="1"/>
  <c r="L511" i="1"/>
  <c r="L504" i="1"/>
  <c r="L498" i="1"/>
  <c r="L494" i="1"/>
  <c r="L492" i="1"/>
  <c r="L490" i="1"/>
  <c r="L488" i="1"/>
  <c r="L486" i="1"/>
  <c r="L483" i="1"/>
  <c r="L481" i="1"/>
  <c r="L477" i="1"/>
  <c r="L472" i="1"/>
  <c r="L467" i="1"/>
  <c r="L464" i="1"/>
  <c r="L463" i="1" s="1"/>
  <c r="L462" i="1" s="1"/>
  <c r="L460" i="1"/>
  <c r="L457" i="1"/>
  <c r="L453" i="1"/>
  <c r="L449" i="1"/>
  <c r="L443" i="1"/>
  <c r="L439" i="1"/>
  <c r="L432" i="1"/>
  <c r="L426" i="1"/>
  <c r="L417" i="1"/>
  <c r="L413" i="1"/>
  <c r="L408" i="1"/>
  <c r="L403" i="1"/>
  <c r="L402" i="1"/>
  <c r="L400" i="1"/>
  <c r="L396" i="1"/>
  <c r="L392" i="1"/>
  <c r="L384" i="1"/>
  <c r="L380" i="1"/>
  <c r="L376" i="1"/>
  <c r="L372" i="1"/>
  <c r="L369" i="1"/>
  <c r="L366" i="1"/>
  <c r="L357" i="1"/>
  <c r="L353" i="1"/>
  <c r="L349" i="1"/>
  <c r="L343" i="1"/>
  <c r="L341" i="1"/>
  <c r="L339" i="1"/>
  <c r="L335" i="1"/>
  <c r="L331" i="1"/>
  <c r="L325" i="1"/>
  <c r="L321" i="1"/>
  <c r="L315" i="1"/>
  <c r="L312" i="1"/>
  <c r="L307" i="1"/>
  <c r="L303" i="1"/>
  <c r="L298" i="1"/>
  <c r="L294" i="1"/>
  <c r="L288" i="1"/>
  <c r="L281" i="1"/>
  <c r="L277" i="1"/>
  <c r="L276" i="1" s="1"/>
  <c r="L274" i="1"/>
  <c r="L269" i="1"/>
  <c r="L265" i="1"/>
  <c r="L261" i="1"/>
  <c r="L259" i="1"/>
  <c r="L256" i="1"/>
  <c r="L254" i="1"/>
  <c r="L251" i="1"/>
  <c r="L248" i="1"/>
  <c r="L242" i="1"/>
  <c r="L235" i="1"/>
  <c r="L231" i="1"/>
  <c r="L230" i="1"/>
  <c r="L228" i="1"/>
  <c r="L227" i="1"/>
  <c r="L225" i="1"/>
  <c r="L221" i="1"/>
  <c r="L218" i="1"/>
  <c r="L217" i="1" s="1"/>
  <c r="L214" i="1"/>
  <c r="L208" i="1"/>
  <c r="L205" i="1"/>
  <c r="L203" i="1"/>
  <c r="L202" i="1"/>
  <c r="L199" i="1"/>
  <c r="L197" i="1"/>
  <c r="L195" i="1"/>
  <c r="L193" i="1"/>
  <c r="L189" i="1"/>
  <c r="L182" i="1"/>
  <c r="L178" i="1"/>
  <c r="L173" i="1"/>
  <c r="L166" i="1"/>
  <c r="L160" i="1"/>
  <c r="L157" i="1"/>
  <c r="L154" i="1"/>
  <c r="L150" i="1"/>
  <c r="L148" i="1"/>
  <c r="L145" i="1"/>
  <c r="L141" i="1"/>
  <c r="L136" i="1"/>
  <c r="L131" i="1"/>
  <c r="L125" i="1"/>
  <c r="L121" i="1"/>
  <c r="L117" i="1"/>
  <c r="L113" i="1"/>
  <c r="L111" i="1"/>
  <c r="L108" i="1"/>
  <c r="L106" i="1"/>
  <c r="L103" i="1"/>
  <c r="L100" i="1"/>
  <c r="L95" i="1"/>
  <c r="L90" i="1"/>
  <c r="L88" i="1"/>
  <c r="L83" i="1"/>
  <c r="L78" i="1"/>
  <c r="L73" i="1"/>
  <c r="L68" i="1"/>
  <c r="L66" i="1"/>
  <c r="L63" i="1"/>
  <c r="L59" i="1"/>
  <c r="L57" i="1"/>
  <c r="L52" i="1"/>
  <c r="L50" i="1"/>
  <c r="L46" i="1"/>
  <c r="L41" i="1"/>
  <c r="L37" i="1"/>
  <c r="L35" i="1"/>
  <c r="L19" i="1"/>
  <c r="L21" i="1"/>
  <c r="L24" i="1"/>
  <c r="L23" i="1" s="1"/>
  <c r="L28" i="1"/>
  <c r="L99" i="1" l="1"/>
  <c r="L287" i="1"/>
  <c r="L356" i="1"/>
  <c r="L72" i="1"/>
  <c r="L116" i="1"/>
  <c r="L135" i="1"/>
  <c r="L165" i="1"/>
  <c r="L188" i="1"/>
  <c r="L207" i="1"/>
  <c r="L224" i="1"/>
  <c r="L250" i="1"/>
  <c r="L297" i="1"/>
  <c r="L314" i="1"/>
  <c r="L334" i="1"/>
  <c r="L348" i="1"/>
  <c r="L368" i="1"/>
  <c r="L383" i="1"/>
  <c r="L416" i="1"/>
  <c r="L442" i="1"/>
  <c r="L497" i="1"/>
  <c r="L518" i="1"/>
  <c r="L567" i="1"/>
  <c r="L585" i="1"/>
  <c r="L703" i="1"/>
  <c r="L787" i="1"/>
  <c r="L825" i="1"/>
  <c r="L853" i="1"/>
  <c r="L873" i="1"/>
  <c r="L918" i="1"/>
  <c r="L952" i="1"/>
  <c r="L971" i="1"/>
  <c r="L986" i="1"/>
  <c r="L1071" i="1"/>
  <c r="L1138" i="1"/>
  <c r="L1158" i="1"/>
  <c r="L1175" i="1"/>
  <c r="L1197" i="1"/>
  <c r="L82" i="1"/>
  <c r="L144" i="1"/>
  <c r="L268" i="1"/>
  <c r="L306" i="1"/>
  <c r="L407" i="1"/>
  <c r="L507" i="1"/>
  <c r="L18" i="1"/>
  <c r="L77" i="1"/>
  <c r="L94" i="1"/>
  <c r="L120" i="1"/>
  <c r="L140" i="1"/>
  <c r="L153" i="1"/>
  <c r="L172" i="1"/>
  <c r="L213" i="1"/>
  <c r="L234" i="1"/>
  <c r="L264" i="1"/>
  <c r="L280" i="1"/>
  <c r="L302" i="1"/>
  <c r="L320" i="1"/>
  <c r="L425" i="1"/>
  <c r="L503" i="1"/>
  <c r="L573" i="1"/>
  <c r="L588" i="1"/>
  <c r="L622" i="1"/>
  <c r="L753" i="1"/>
  <c r="L792" i="1"/>
  <c r="L840" i="1"/>
  <c r="L992" i="1"/>
  <c r="L1013" i="1"/>
  <c r="L1057" i="1"/>
  <c r="L1053" i="1" s="1"/>
  <c r="L1162" i="1"/>
  <c r="L1182" i="1"/>
  <c r="L1203" i="1"/>
  <c r="L124" i="1"/>
  <c r="L241" i="1"/>
  <c r="L626" i="1"/>
  <c r="L759" i="1"/>
  <c r="L817" i="1"/>
  <c r="L878" i="1"/>
  <c r="L910" i="1"/>
  <c r="L943" i="1"/>
  <c r="L998" i="1"/>
  <c r="L1040" i="1"/>
  <c r="L1061" i="1"/>
  <c r="L1097" i="1"/>
  <c r="L1131" i="1"/>
  <c r="L1189" i="1"/>
  <c r="L1209" i="1"/>
  <c r="L156" i="1"/>
  <c r="L324" i="1"/>
  <c r="L431" i="1"/>
  <c r="L466" i="1"/>
  <c r="L641" i="1"/>
  <c r="L40" i="1"/>
  <c r="L130" i="1"/>
  <c r="L159" i="1"/>
  <c r="L181" i="1"/>
  <c r="L220" i="1"/>
  <c r="L216" i="1" s="1"/>
  <c r="L247" i="1"/>
  <c r="L273" i="1"/>
  <c r="L272" i="1" s="1"/>
  <c r="L293" i="1"/>
  <c r="L311" i="1"/>
  <c r="L330" i="1"/>
  <c r="L365" i="1"/>
  <c r="L379" i="1"/>
  <c r="L399" i="1"/>
  <c r="L438" i="1"/>
  <c r="L563" i="1"/>
  <c r="L647" i="1"/>
  <c r="L766" i="1"/>
  <c r="L783" i="1"/>
  <c r="L822" i="1"/>
  <c r="L849" i="1"/>
  <c r="L868" i="1"/>
  <c r="L897" i="1"/>
  <c r="L914" i="1"/>
  <c r="L933" i="1"/>
  <c r="L964" i="1"/>
  <c r="L982" i="1"/>
  <c r="L1047" i="1"/>
  <c r="L1065" i="1"/>
  <c r="L1086" i="1"/>
  <c r="L1118" i="1"/>
  <c r="L1134" i="1"/>
  <c r="L1130" i="1" s="1"/>
  <c r="L1153" i="1"/>
  <c r="L1172" i="1"/>
  <c r="L1171" i="1" s="1"/>
  <c r="L1193" i="1"/>
  <c r="L1213" i="1"/>
  <c r="L412" i="1"/>
  <c r="L946" i="1"/>
  <c r="L267" i="1"/>
  <c r="L1145" i="1"/>
  <c r="L1122" i="1"/>
  <c r="L1113" i="1"/>
  <c r="L1092" i="1"/>
  <c r="L1078" i="1"/>
  <c r="L1035" i="1"/>
  <c r="L1018" i="1"/>
  <c r="L1005" i="1"/>
  <c r="L977" i="1"/>
  <c r="L959" i="1"/>
  <c r="L938" i="1"/>
  <c r="L925" i="1"/>
  <c r="L904" i="1"/>
  <c r="L894" i="1"/>
  <c r="L860" i="1"/>
  <c r="L846" i="1"/>
  <c r="L835" i="1"/>
  <c r="L809" i="1"/>
  <c r="L799" i="1"/>
  <c r="L773" i="1"/>
  <c r="L744" i="1"/>
  <c r="L735" i="1"/>
  <c r="L716" i="1"/>
  <c r="L707" i="1"/>
  <c r="L669" i="1"/>
  <c r="L654" i="1"/>
  <c r="L634" i="1"/>
  <c r="L612" i="1"/>
  <c r="L603" i="1"/>
  <c r="L596" i="1"/>
  <c r="L550" i="1"/>
  <c r="L539" i="1"/>
  <c r="L530" i="1"/>
  <c r="L522" i="1"/>
  <c r="L471" i="1"/>
  <c r="L448" i="1"/>
  <c r="L391" i="1"/>
  <c r="L371" i="1"/>
  <c r="L364" i="1" s="1"/>
  <c r="L338" i="1"/>
  <c r="L310" i="1"/>
  <c r="L258" i="1"/>
  <c r="L253" i="1"/>
  <c r="L201" i="1"/>
  <c r="L192" i="1"/>
  <c r="L177" i="1"/>
  <c r="L152" i="1"/>
  <c r="L147" i="1"/>
  <c r="L134" i="1"/>
  <c r="L102" i="1"/>
  <c r="L87" i="1"/>
  <c r="L62" i="1"/>
  <c r="L56" i="1"/>
  <c r="L45" i="1"/>
  <c r="L34" i="1"/>
  <c r="L347" i="1"/>
  <c r="L772" i="1"/>
  <c r="K1210" i="1"/>
  <c r="M1210" i="1" s="1"/>
  <c r="J1210" i="1"/>
  <c r="J1209" i="1" s="1"/>
  <c r="J1214" i="1"/>
  <c r="J1213" i="1" s="1"/>
  <c r="J1204" i="1"/>
  <c r="J1203" i="1" s="1"/>
  <c r="J1202" i="1" s="1"/>
  <c r="J1201" i="1" s="1"/>
  <c r="J1200" i="1" s="1"/>
  <c r="J1198" i="1"/>
  <c r="J1197" i="1" s="1"/>
  <c r="J1196" i="1" s="1"/>
  <c r="J1194" i="1"/>
  <c r="J1193" i="1" s="1"/>
  <c r="J1192" i="1" s="1"/>
  <c r="J1190" i="1"/>
  <c r="J1189" i="1" s="1"/>
  <c r="J1188" i="1" s="1"/>
  <c r="J1183" i="1"/>
  <c r="J1182" i="1" s="1"/>
  <c r="J1181" i="1" s="1"/>
  <c r="J1180" i="1" s="1"/>
  <c r="J1179" i="1" s="1"/>
  <c r="J1176" i="1"/>
  <c r="J1175" i="1" s="1"/>
  <c r="J1173" i="1"/>
  <c r="J1172" i="1" s="1"/>
  <c r="J1166" i="1"/>
  <c r="J1165" i="1" s="1"/>
  <c r="J1163" i="1"/>
  <c r="J1162" i="1" s="1"/>
  <c r="J1159" i="1"/>
  <c r="J1158" i="1" s="1"/>
  <c r="J1157" i="1" s="1"/>
  <c r="J1154" i="1"/>
  <c r="J1153" i="1" s="1"/>
  <c r="J1152" i="1" s="1"/>
  <c r="J1150" i="1"/>
  <c r="J1146" i="1"/>
  <c r="J1139" i="1"/>
  <c r="J1138" i="1" s="1"/>
  <c r="J1137" i="1" s="1"/>
  <c r="J1135" i="1"/>
  <c r="J1134" i="1" s="1"/>
  <c r="J1132" i="1"/>
  <c r="J1131" i="1" s="1"/>
  <c r="J1125" i="1"/>
  <c r="J1123" i="1"/>
  <c r="J1119" i="1"/>
  <c r="J1118" i="1" s="1"/>
  <c r="J1116" i="1"/>
  <c r="J1114" i="1"/>
  <c r="J1107" i="1"/>
  <c r="J1106" i="1" s="1"/>
  <c r="J1105" i="1" s="1"/>
  <c r="J1104" i="1" s="1"/>
  <c r="J1103" i="1" s="1"/>
  <c r="J1101" i="1"/>
  <c r="J1100" i="1" s="1"/>
  <c r="J1098" i="1"/>
  <c r="J1097" i="1" s="1"/>
  <c r="J1095" i="1"/>
  <c r="J1093" i="1"/>
  <c r="J1087" i="1"/>
  <c r="J1086" i="1" s="1"/>
  <c r="J1085" i="1" s="1"/>
  <c r="J1083" i="1"/>
  <c r="J1079" i="1"/>
  <c r="J1072" i="1"/>
  <c r="J1071" i="1" s="1"/>
  <c r="J1070" i="1" s="1"/>
  <c r="J1069" i="1" s="1"/>
  <c r="J1068" i="1" s="1"/>
  <c r="J1066" i="1"/>
  <c r="J1065" i="1" s="1"/>
  <c r="J1064" i="1" s="1"/>
  <c r="J1062" i="1"/>
  <c r="J1061" i="1" s="1"/>
  <c r="J1060" i="1" s="1"/>
  <c r="J1058" i="1"/>
  <c r="J1057" i="1" s="1"/>
  <c r="J1055" i="1"/>
  <c r="J1054" i="1" s="1"/>
  <c r="J1048" i="1"/>
  <c r="J1047" i="1" s="1"/>
  <c r="J1046" i="1" s="1"/>
  <c r="J1045" i="1" s="1"/>
  <c r="J1044" i="1" s="1"/>
  <c r="J1041" i="1"/>
  <c r="J1040" i="1" s="1"/>
  <c r="J1038" i="1"/>
  <c r="J1036" i="1"/>
  <c r="J1029" i="1"/>
  <c r="J1028" i="1" s="1"/>
  <c r="J1026" i="1"/>
  <c r="J1025" i="1" s="1"/>
  <c r="J1023" i="1"/>
  <c r="J1021" i="1"/>
  <c r="J1019" i="1"/>
  <c r="J1014" i="1"/>
  <c r="J1013" i="1" s="1"/>
  <c r="J1012" i="1" s="1"/>
  <c r="J1010" i="1"/>
  <c r="J1006" i="1"/>
  <c r="J999" i="1"/>
  <c r="J998" i="1" s="1"/>
  <c r="J997" i="1" s="1"/>
  <c r="J996" i="1" s="1"/>
  <c r="J995" i="1" s="1"/>
  <c r="J993" i="1"/>
  <c r="J992" i="1" s="1"/>
  <c r="J991" i="1" s="1"/>
  <c r="J990" i="1" s="1"/>
  <c r="J989" i="1" s="1"/>
  <c r="J987" i="1"/>
  <c r="J986" i="1" s="1"/>
  <c r="J985" i="1" s="1"/>
  <c r="J983" i="1"/>
  <c r="J982" i="1" s="1"/>
  <c r="J980" i="1"/>
  <c r="J978" i="1"/>
  <c r="J972" i="1"/>
  <c r="J971" i="1" s="1"/>
  <c r="J970" i="1" s="1"/>
  <c r="J969" i="1" s="1"/>
  <c r="J968" i="1" s="1"/>
  <c r="J965" i="1"/>
  <c r="J964" i="1" s="1"/>
  <c r="J962" i="1"/>
  <c r="J960" i="1"/>
  <c r="J953" i="1"/>
  <c r="J952" i="1" s="1"/>
  <c r="J951" i="1" s="1"/>
  <c r="J950" i="1" s="1"/>
  <c r="J949" i="1" s="1"/>
  <c r="J947" i="1"/>
  <c r="J946" i="1" s="1"/>
  <c r="J944" i="1"/>
  <c r="J943" i="1" s="1"/>
  <c r="J941" i="1"/>
  <c r="J939" i="1"/>
  <c r="J934" i="1"/>
  <c r="J933" i="1" s="1"/>
  <c r="J932" i="1" s="1"/>
  <c r="J930" i="1"/>
  <c r="J926" i="1"/>
  <c r="J919" i="1"/>
  <c r="J918" i="1" s="1"/>
  <c r="J917" i="1" s="1"/>
  <c r="J915" i="1"/>
  <c r="J914" i="1" s="1"/>
  <c r="J913" i="1" s="1"/>
  <c r="J911" i="1"/>
  <c r="J910" i="1" s="1"/>
  <c r="J909" i="1" s="1"/>
  <c r="J907" i="1"/>
  <c r="J905" i="1"/>
  <c r="J898" i="1"/>
  <c r="J897" i="1" s="1"/>
  <c r="J895" i="1"/>
  <c r="J888" i="1"/>
  <c r="J887" i="1" s="1"/>
  <c r="J886" i="1" s="1"/>
  <c r="J885" i="1" s="1"/>
  <c r="J884" i="1" s="1"/>
  <c r="J882" i="1"/>
  <c r="J881" i="1" s="1"/>
  <c r="J879" i="1"/>
  <c r="J878" i="1" s="1"/>
  <c r="J876" i="1"/>
  <c r="J874" i="1"/>
  <c r="J869" i="1"/>
  <c r="J868" i="1" s="1"/>
  <c r="J867" i="1" s="1"/>
  <c r="J865" i="1"/>
  <c r="J861" i="1"/>
  <c r="J854" i="1"/>
  <c r="J853" i="1" s="1"/>
  <c r="J852" i="1" s="1"/>
  <c r="J850" i="1"/>
  <c r="J849" i="1" s="1"/>
  <c r="J847" i="1"/>
  <c r="J841" i="1"/>
  <c r="J840" i="1" s="1"/>
  <c r="J838" i="1"/>
  <c r="J836" i="1"/>
  <c r="J829" i="1"/>
  <c r="J828" i="1"/>
  <c r="J826" i="1"/>
  <c r="J825" i="1" s="1"/>
  <c r="J823" i="1"/>
  <c r="J822" i="1" s="1"/>
  <c r="J821" i="1" s="1"/>
  <c r="J818" i="1"/>
  <c r="J817" i="1" s="1"/>
  <c r="J816" i="1" s="1"/>
  <c r="J814" i="1"/>
  <c r="J810" i="1"/>
  <c r="J803" i="1"/>
  <c r="J800" i="1"/>
  <c r="J793" i="1"/>
  <c r="J792" i="1" s="1"/>
  <c r="J791" i="1" s="1"/>
  <c r="J788" i="1"/>
  <c r="J787" i="1" s="1"/>
  <c r="J786" i="1" s="1"/>
  <c r="J784" i="1"/>
  <c r="J783" i="1" s="1"/>
  <c r="J780" i="1"/>
  <c r="J778" i="1"/>
  <c r="J774" i="1"/>
  <c r="J767" i="1"/>
  <c r="J766" i="1" s="1"/>
  <c r="J765" i="1" s="1"/>
  <c r="J764" i="1" s="1"/>
  <c r="J763" i="1" s="1"/>
  <c r="J760" i="1"/>
  <c r="J759" i="1" s="1"/>
  <c r="J758" i="1" s="1"/>
  <c r="J754" i="1"/>
  <c r="J753" i="1" s="1"/>
  <c r="J750" i="1"/>
  <c r="J747" i="1"/>
  <c r="J745" i="1"/>
  <c r="J740" i="1"/>
  <c r="J738" i="1"/>
  <c r="J736" i="1"/>
  <c r="J732" i="1"/>
  <c r="J729" i="1"/>
  <c r="J726" i="1"/>
  <c r="J723" i="1"/>
  <c r="J721" i="1"/>
  <c r="J719" i="1"/>
  <c r="J717" i="1"/>
  <c r="J712" i="1"/>
  <c r="J710" i="1"/>
  <c r="J708" i="1"/>
  <c r="J704" i="1"/>
  <c r="J703" i="1" s="1"/>
  <c r="J700" i="1"/>
  <c r="J698" i="1"/>
  <c r="J696" i="1"/>
  <c r="J693" i="1"/>
  <c r="J691" i="1"/>
  <c r="J688" i="1"/>
  <c r="J685" i="1"/>
  <c r="J682" i="1"/>
  <c r="J679" i="1"/>
  <c r="J676" i="1"/>
  <c r="J673" i="1"/>
  <c r="J670" i="1"/>
  <c r="J666" i="1"/>
  <c r="J663" i="1"/>
  <c r="J657" i="1"/>
  <c r="J655" i="1"/>
  <c r="J648" i="1"/>
  <c r="J647" i="1" s="1"/>
  <c r="J646" i="1" s="1"/>
  <c r="J645" i="1" s="1"/>
  <c r="J644" i="1" s="1"/>
  <c r="J642" i="1"/>
  <c r="J641" i="1" s="1"/>
  <c r="J640" i="1" s="1"/>
  <c r="J638" i="1"/>
  <c r="J635" i="1"/>
  <c r="J632" i="1"/>
  <c r="J631" i="1" s="1"/>
  <c r="J630" i="1" s="1"/>
  <c r="J627" i="1"/>
  <c r="J626" i="1" s="1"/>
  <c r="J623" i="1"/>
  <c r="J622" i="1" s="1"/>
  <c r="J620" i="1"/>
  <c r="J618" i="1"/>
  <c r="J613" i="1"/>
  <c r="J610" i="1"/>
  <c r="J608" i="1"/>
  <c r="J606" i="1"/>
  <c r="J604" i="1"/>
  <c r="J601" i="1"/>
  <c r="J599" i="1"/>
  <c r="J597" i="1"/>
  <c r="J591" i="1"/>
  <c r="J589" i="1"/>
  <c r="J588" i="1" s="1"/>
  <c r="J586" i="1"/>
  <c r="J585" i="1" s="1"/>
  <c r="J579" i="1"/>
  <c r="J577" i="1"/>
  <c r="J574" i="1"/>
  <c r="J573" i="1" s="1"/>
  <c r="J572" i="1" s="1"/>
  <c r="J568" i="1"/>
  <c r="J567" i="1" s="1"/>
  <c r="J566" i="1" s="1"/>
  <c r="J564" i="1"/>
  <c r="J563" i="1" s="1"/>
  <c r="J562" i="1" s="1"/>
  <c r="J561" i="1" s="1"/>
  <c r="J557" i="1"/>
  <c r="J555" i="1"/>
  <c r="J551" i="1"/>
  <c r="J545" i="1"/>
  <c r="J542" i="1"/>
  <c r="J540" i="1"/>
  <c r="J535" i="1"/>
  <c r="J531" i="1"/>
  <c r="J526" i="1"/>
  <c r="J523" i="1"/>
  <c r="J519" i="1"/>
  <c r="J518" i="1" s="1"/>
  <c r="J514" i="1"/>
  <c r="J513" i="1" s="1"/>
  <c r="J511" i="1"/>
  <c r="J507" i="1" s="1"/>
  <c r="J504" i="1"/>
  <c r="J503" i="1" s="1"/>
  <c r="J498" i="1"/>
  <c r="J497" i="1" s="1"/>
  <c r="J494" i="1"/>
  <c r="J492" i="1"/>
  <c r="J490" i="1"/>
  <c r="J488" i="1"/>
  <c r="J486" i="1"/>
  <c r="J483" i="1"/>
  <c r="J481" i="1"/>
  <c r="J477" i="1"/>
  <c r="J472" i="1"/>
  <c r="J467" i="1"/>
  <c r="J466" i="1" s="1"/>
  <c r="J464" i="1"/>
  <c r="J463" i="1" s="1"/>
  <c r="J462" i="1" s="1"/>
  <c r="J460" i="1"/>
  <c r="J457" i="1"/>
  <c r="J453" i="1"/>
  <c r="J449" i="1"/>
  <c r="J443" i="1"/>
  <c r="J442" i="1" s="1"/>
  <c r="J441" i="1" s="1"/>
  <c r="J439" i="1"/>
  <c r="J438" i="1" s="1"/>
  <c r="J437" i="1" s="1"/>
  <c r="J432" i="1"/>
  <c r="J431" i="1" s="1"/>
  <c r="J430" i="1" s="1"/>
  <c r="J429" i="1" s="1"/>
  <c r="J428" i="1" s="1"/>
  <c r="J426" i="1"/>
  <c r="J425" i="1" s="1"/>
  <c r="J424" i="1" s="1"/>
  <c r="J423" i="1" s="1"/>
  <c r="J422" i="1" s="1"/>
  <c r="J421" i="1" s="1"/>
  <c r="J417" i="1"/>
  <c r="J416" i="1" s="1"/>
  <c r="J415" i="1" s="1"/>
  <c r="J413" i="1"/>
  <c r="J412" i="1" s="1"/>
  <c r="J411" i="1" s="1"/>
  <c r="J410" i="1" s="1"/>
  <c r="J408" i="1"/>
  <c r="J407" i="1" s="1"/>
  <c r="J406" i="1" s="1"/>
  <c r="J403" i="1"/>
  <c r="J402" i="1"/>
  <c r="J400" i="1"/>
  <c r="J399" i="1" s="1"/>
  <c r="J396" i="1"/>
  <c r="J392" i="1"/>
  <c r="J384" i="1"/>
  <c r="J383" i="1" s="1"/>
  <c r="J382" i="1" s="1"/>
  <c r="J380" i="1"/>
  <c r="J379" i="1" s="1"/>
  <c r="J378" i="1" s="1"/>
  <c r="J376" i="1"/>
  <c r="J372" i="1"/>
  <c r="J369" i="1"/>
  <c r="J368" i="1" s="1"/>
  <c r="J366" i="1"/>
  <c r="J365" i="1" s="1"/>
  <c r="J357" i="1"/>
  <c r="J356" i="1" s="1"/>
  <c r="J353" i="1"/>
  <c r="J349" i="1"/>
  <c r="J348" i="1" s="1"/>
  <c r="J343" i="1"/>
  <c r="J341" i="1"/>
  <c r="J339" i="1"/>
  <c r="J335" i="1"/>
  <c r="J334" i="1" s="1"/>
  <c r="J333" i="1" s="1"/>
  <c r="J331" i="1"/>
  <c r="J330" i="1" s="1"/>
  <c r="J329" i="1" s="1"/>
  <c r="J325" i="1"/>
  <c r="J324" i="1" s="1"/>
  <c r="J323" i="1" s="1"/>
  <c r="J321" i="1"/>
  <c r="J320" i="1" s="1"/>
  <c r="J319" i="1" s="1"/>
  <c r="J318" i="1" s="1"/>
  <c r="J315" i="1"/>
  <c r="J314" i="1" s="1"/>
  <c r="J312" i="1"/>
  <c r="J311" i="1" s="1"/>
  <c r="J307" i="1"/>
  <c r="J306" i="1" s="1"/>
  <c r="J305" i="1" s="1"/>
  <c r="J303" i="1"/>
  <c r="J302" i="1" s="1"/>
  <c r="J301" i="1" s="1"/>
  <c r="J298" i="1"/>
  <c r="J297" i="1" s="1"/>
  <c r="J296" i="1" s="1"/>
  <c r="J294" i="1"/>
  <c r="J293" i="1" s="1"/>
  <c r="J292" i="1" s="1"/>
  <c r="J291" i="1" s="1"/>
  <c r="J288" i="1"/>
  <c r="J287" i="1" s="1"/>
  <c r="J286" i="1" s="1"/>
  <c r="J285" i="1" s="1"/>
  <c r="J284" i="1" s="1"/>
  <c r="J283" i="1" s="1"/>
  <c r="J281" i="1"/>
  <c r="J280" i="1" s="1"/>
  <c r="J279" i="1" s="1"/>
  <c r="J277" i="1"/>
  <c r="J276" i="1" s="1"/>
  <c r="J274" i="1"/>
  <c r="J273" i="1" s="1"/>
  <c r="J269" i="1"/>
  <c r="J268" i="1" s="1"/>
  <c r="J265" i="1"/>
  <c r="J264" i="1" s="1"/>
  <c r="J263" i="1" s="1"/>
  <c r="J261" i="1"/>
  <c r="J259" i="1"/>
  <c r="J256" i="1"/>
  <c r="J254" i="1"/>
  <c r="J251" i="1"/>
  <c r="J250" i="1" s="1"/>
  <c r="J248" i="1"/>
  <c r="J247" i="1" s="1"/>
  <c r="J242" i="1"/>
  <c r="J241" i="1" s="1"/>
  <c r="J240" i="1" s="1"/>
  <c r="J239" i="1" s="1"/>
  <c r="J238" i="1" s="1"/>
  <c r="J235" i="1"/>
  <c r="J234" i="1" s="1"/>
  <c r="J233" i="1" s="1"/>
  <c r="J231" i="1"/>
  <c r="J230" i="1"/>
  <c r="J228" i="1"/>
  <c r="J227" i="1"/>
  <c r="J225" i="1"/>
  <c r="J224" i="1" s="1"/>
  <c r="J221" i="1"/>
  <c r="J220" i="1" s="1"/>
  <c r="J218" i="1"/>
  <c r="J217" i="1" s="1"/>
  <c r="J214" i="1"/>
  <c r="J213" i="1" s="1"/>
  <c r="J212" i="1" s="1"/>
  <c r="J208" i="1"/>
  <c r="J207" i="1" s="1"/>
  <c r="J205" i="1"/>
  <c r="J203" i="1"/>
  <c r="J202" i="1"/>
  <c r="J199" i="1"/>
  <c r="J197" i="1"/>
  <c r="J195" i="1"/>
  <c r="J193" i="1"/>
  <c r="J189" i="1"/>
  <c r="J188" i="1" s="1"/>
  <c r="J187" i="1" s="1"/>
  <c r="J182" i="1"/>
  <c r="J181" i="1" s="1"/>
  <c r="J180" i="1" s="1"/>
  <c r="J178" i="1"/>
  <c r="J173" i="1"/>
  <c r="J172" i="1" s="1"/>
  <c r="J166" i="1"/>
  <c r="J165" i="1" s="1"/>
  <c r="J164" i="1" s="1"/>
  <c r="J163" i="1" s="1"/>
  <c r="J162" i="1" s="1"/>
  <c r="J160" i="1"/>
  <c r="J159" i="1" s="1"/>
  <c r="J157" i="1"/>
  <c r="J156" i="1" s="1"/>
  <c r="J154" i="1"/>
  <c r="J153" i="1" s="1"/>
  <c r="J150" i="1"/>
  <c r="J148" i="1"/>
  <c r="J145" i="1"/>
  <c r="J144" i="1" s="1"/>
  <c r="J141" i="1"/>
  <c r="J140" i="1" s="1"/>
  <c r="J136" i="1"/>
  <c r="J135" i="1" s="1"/>
  <c r="J131" i="1"/>
  <c r="J130" i="1" s="1"/>
  <c r="J129" i="1" s="1"/>
  <c r="J125" i="1"/>
  <c r="J124" i="1" s="1"/>
  <c r="J123" i="1" s="1"/>
  <c r="J121" i="1"/>
  <c r="J120" i="1" s="1"/>
  <c r="J119" i="1" s="1"/>
  <c r="J117" i="1"/>
  <c r="J116" i="1" s="1"/>
  <c r="J115" i="1" s="1"/>
  <c r="J113" i="1"/>
  <c r="J111" i="1"/>
  <c r="J108" i="1"/>
  <c r="J106" i="1"/>
  <c r="J103" i="1"/>
  <c r="J100" i="1"/>
  <c r="J99" i="1" s="1"/>
  <c r="J95" i="1"/>
  <c r="J94" i="1" s="1"/>
  <c r="J93" i="1" s="1"/>
  <c r="J92" i="1" s="1"/>
  <c r="J90" i="1"/>
  <c r="J88" i="1"/>
  <c r="J83" i="1"/>
  <c r="J82" i="1" s="1"/>
  <c r="J81" i="1" s="1"/>
  <c r="J80" i="1" s="1"/>
  <c r="J78" i="1"/>
  <c r="J77" i="1" s="1"/>
  <c r="J76" i="1" s="1"/>
  <c r="J73" i="1"/>
  <c r="J72" i="1" s="1"/>
  <c r="J71" i="1" s="1"/>
  <c r="J68" i="1"/>
  <c r="J66" i="1"/>
  <c r="J63" i="1"/>
  <c r="J59" i="1"/>
  <c r="J57" i="1"/>
  <c r="J52" i="1"/>
  <c r="J50" i="1"/>
  <c r="J46" i="1"/>
  <c r="J41" i="1"/>
  <c r="J40" i="1" s="1"/>
  <c r="J39" i="1" s="1"/>
  <c r="J37" i="1"/>
  <c r="J35" i="1"/>
  <c r="J28" i="1"/>
  <c r="J24" i="1"/>
  <c r="J21" i="1"/>
  <c r="J19" i="1"/>
  <c r="J398" i="1" l="1"/>
  <c r="L584" i="1"/>
  <c r="L1170" i="1"/>
  <c r="L583" i="1"/>
  <c r="L61" i="1"/>
  <c r="L191" i="1"/>
  <c r="L337" i="1"/>
  <c r="L549" i="1"/>
  <c r="L743" i="1"/>
  <c r="J977" i="1"/>
  <c r="L33" i="1"/>
  <c r="L86" i="1"/>
  <c r="L834" i="1"/>
  <c r="L893" i="1"/>
  <c r="L958" i="1"/>
  <c r="L1034" i="1"/>
  <c r="L1112" i="1"/>
  <c r="L1192" i="1"/>
  <c r="L1152" i="1"/>
  <c r="L1064" i="1"/>
  <c r="L913" i="1"/>
  <c r="L867" i="1"/>
  <c r="L292" i="1"/>
  <c r="L640" i="1"/>
  <c r="L997" i="1"/>
  <c r="L1012" i="1"/>
  <c r="L263" i="1"/>
  <c r="L119" i="1"/>
  <c r="L76" i="1"/>
  <c r="L1137" i="1"/>
  <c r="L951" i="1"/>
  <c r="L309" i="1"/>
  <c r="L44" i="1"/>
  <c r="L98" i="1"/>
  <c r="L171" i="1"/>
  <c r="L390" i="1"/>
  <c r="L798" i="1"/>
  <c r="L903" i="1"/>
  <c r="L976" i="1"/>
  <c r="L1121" i="1"/>
  <c r="L821" i="1"/>
  <c r="L646" i="1"/>
  <c r="L329" i="1"/>
  <c r="L180" i="1"/>
  <c r="L129" i="1"/>
  <c r="L1188" i="1"/>
  <c r="L1181" i="1"/>
  <c r="L791" i="1"/>
  <c r="L572" i="1"/>
  <c r="L301" i="1"/>
  <c r="L985" i="1"/>
  <c r="L917" i="1"/>
  <c r="L852" i="1"/>
  <c r="L71" i="1"/>
  <c r="L346" i="1"/>
  <c r="L55" i="1"/>
  <c r="L447" i="1"/>
  <c r="L595" i="1"/>
  <c r="L653" i="1"/>
  <c r="L808" i="1"/>
  <c r="L859" i="1"/>
  <c r="L924" i="1"/>
  <c r="L1004" i="1"/>
  <c r="L1077" i="1"/>
  <c r="L1129" i="1"/>
  <c r="L1085" i="1"/>
  <c r="L1046" i="1"/>
  <c r="L39" i="1"/>
  <c r="L123" i="1"/>
  <c r="L17" i="1"/>
  <c r="L1070" i="1"/>
  <c r="L382" i="1"/>
  <c r="L223" i="1"/>
  <c r="L286" i="1"/>
  <c r="L1208" i="1"/>
  <c r="L470" i="1"/>
  <c r="L662" i="1"/>
  <c r="L937" i="1"/>
  <c r="L1017" i="1"/>
  <c r="L1091" i="1"/>
  <c r="L1144" i="1"/>
  <c r="L398" i="1"/>
  <c r="L323" i="1"/>
  <c r="L506" i="1"/>
  <c r="L441" i="1"/>
  <c r="L164" i="1"/>
  <c r="L115" i="1"/>
  <c r="L816" i="1"/>
  <c r="L758" i="1"/>
  <c r="L240" i="1"/>
  <c r="L1202" i="1"/>
  <c r="L991" i="1"/>
  <c r="L319" i="1"/>
  <c r="L279" i="1"/>
  <c r="L212" i="1"/>
  <c r="L211" i="1" s="1"/>
  <c r="L305" i="1"/>
  <c r="L81" i="1"/>
  <c r="L1196" i="1"/>
  <c r="L1157" i="1"/>
  <c r="L566" i="1"/>
  <c r="L187" i="1"/>
  <c r="L932" i="1"/>
  <c r="L765" i="1"/>
  <c r="L562" i="1"/>
  <c r="L437" i="1"/>
  <c r="L378" i="1"/>
  <c r="L430" i="1"/>
  <c r="L1060" i="1"/>
  <c r="L1052" i="1" s="1"/>
  <c r="L909" i="1"/>
  <c r="L424" i="1"/>
  <c r="L233" i="1"/>
  <c r="L93" i="1"/>
  <c r="L406" i="1"/>
  <c r="L970" i="1"/>
  <c r="L872" i="1"/>
  <c r="L786" i="1"/>
  <c r="L415" i="1"/>
  <c r="L333" i="1"/>
  <c r="L296" i="1"/>
  <c r="L411" i="1"/>
  <c r="L1111" i="1"/>
  <c r="L715" i="1"/>
  <c r="L517" i="1"/>
  <c r="L246" i="1"/>
  <c r="L32" i="1"/>
  <c r="J223" i="1"/>
  <c r="J211" i="1" s="1"/>
  <c r="J210" i="1" s="1"/>
  <c r="J506" i="1"/>
  <c r="J1145" i="1"/>
  <c r="J1144" i="1" s="1"/>
  <c r="J1122" i="1"/>
  <c r="J1121" i="1" s="1"/>
  <c r="J1035" i="1"/>
  <c r="J1034" i="1" s="1"/>
  <c r="J1033" i="1" s="1"/>
  <c r="J1032" i="1" s="1"/>
  <c r="J1031" i="1" s="1"/>
  <c r="J1005" i="1"/>
  <c r="J1004" i="1" s="1"/>
  <c r="J959" i="1"/>
  <c r="J958" i="1" s="1"/>
  <c r="J957" i="1" s="1"/>
  <c r="J956" i="1" s="1"/>
  <c r="J955" i="1" s="1"/>
  <c r="J938" i="1"/>
  <c r="J937" i="1" s="1"/>
  <c r="J936" i="1" s="1"/>
  <c r="J925" i="1"/>
  <c r="J924" i="1" s="1"/>
  <c r="J923" i="1" s="1"/>
  <c r="J922" i="1" s="1"/>
  <c r="J904" i="1"/>
  <c r="J903" i="1" s="1"/>
  <c r="J873" i="1"/>
  <c r="J872" i="1" s="1"/>
  <c r="J835" i="1"/>
  <c r="J809" i="1"/>
  <c r="J808" i="1" s="1"/>
  <c r="J807" i="1" s="1"/>
  <c r="J654" i="1"/>
  <c r="J653" i="1" s="1"/>
  <c r="J652" i="1" s="1"/>
  <c r="J651" i="1" s="1"/>
  <c r="J530" i="1"/>
  <c r="J310" i="1"/>
  <c r="J309" i="1" s="1"/>
  <c r="J272" i="1"/>
  <c r="J267" i="1"/>
  <c r="J253" i="1"/>
  <c r="J216" i="1"/>
  <c r="J18" i="1"/>
  <c r="J23" i="1"/>
  <c r="J34" i="1"/>
  <c r="J33" i="1" s="1"/>
  <c r="J45" i="1"/>
  <c r="J44" i="1" s="1"/>
  <c r="J56" i="1"/>
  <c r="J55" i="1" s="1"/>
  <c r="J62" i="1"/>
  <c r="J61" i="1" s="1"/>
  <c r="J87" i="1"/>
  <c r="J86" i="1" s="1"/>
  <c r="J85" i="1" s="1"/>
  <c r="J102" i="1"/>
  <c r="J98" i="1" s="1"/>
  <c r="J134" i="1"/>
  <c r="J147" i="1"/>
  <c r="J152" i="1"/>
  <c r="J192" i="1"/>
  <c r="J191" i="1" s="1"/>
  <c r="J258" i="1"/>
  <c r="J300" i="1"/>
  <c r="J347" i="1"/>
  <c r="J346" i="1" s="1"/>
  <c r="J345" i="1" s="1"/>
  <c r="J371" i="1"/>
  <c r="J364" i="1" s="1"/>
  <c r="J363" i="1" s="1"/>
  <c r="J362" i="1" s="1"/>
  <c r="J361" i="1" s="1"/>
  <c r="J391" i="1"/>
  <c r="J390" i="1" s="1"/>
  <c r="J389" i="1" s="1"/>
  <c r="J388" i="1" s="1"/>
  <c r="J448" i="1"/>
  <c r="J447" i="1" s="1"/>
  <c r="J471" i="1"/>
  <c r="J522" i="1"/>
  <c r="J550" i="1"/>
  <c r="J549" i="1" s="1"/>
  <c r="J548" i="1" s="1"/>
  <c r="J571" i="1"/>
  <c r="J570" i="1" s="1"/>
  <c r="J584" i="1"/>
  <c r="J583" i="1" s="1"/>
  <c r="J582" i="1" s="1"/>
  <c r="J596" i="1"/>
  <c r="J603" i="1"/>
  <c r="J612" i="1"/>
  <c r="J634" i="1"/>
  <c r="J629" i="1" s="1"/>
  <c r="J669" i="1"/>
  <c r="J662" i="1" s="1"/>
  <c r="J707" i="1"/>
  <c r="J716" i="1"/>
  <c r="J735" i="1"/>
  <c r="J744" i="1"/>
  <c r="J743" i="1" s="1"/>
  <c r="J742" i="1"/>
  <c r="J773" i="1"/>
  <c r="J772" i="1" s="1"/>
  <c r="J799" i="1"/>
  <c r="J798" i="1" s="1"/>
  <c r="J797" i="1" s="1"/>
  <c r="J796" i="1" s="1"/>
  <c r="J795" i="1" s="1"/>
  <c r="J820" i="1"/>
  <c r="J834" i="1"/>
  <c r="J833" i="1" s="1"/>
  <c r="J832" i="1" s="1"/>
  <c r="J831" i="1" s="1"/>
  <c r="J846" i="1"/>
  <c r="J845" i="1" s="1"/>
  <c r="J844" i="1" s="1"/>
  <c r="J843" i="1" s="1"/>
  <c r="J860" i="1"/>
  <c r="J859" i="1" s="1"/>
  <c r="J858" i="1" s="1"/>
  <c r="J871" i="1"/>
  <c r="J976" i="1"/>
  <c r="J975" i="1" s="1"/>
  <c r="J974" i="1" s="1"/>
  <c r="J967" i="1" s="1"/>
  <c r="J1003" i="1"/>
  <c r="J1018" i="1"/>
  <c r="J1017" i="1" s="1"/>
  <c r="J1016" i="1" s="1"/>
  <c r="J1078" i="1"/>
  <c r="J1077" i="1" s="1"/>
  <c r="J1076" i="1" s="1"/>
  <c r="J1092" i="1"/>
  <c r="J1091" i="1" s="1"/>
  <c r="J1090" i="1" s="1"/>
  <c r="J1113" i="1"/>
  <c r="J1112" i="1" s="1"/>
  <c r="J1130" i="1"/>
  <c r="J1129" i="1" s="1"/>
  <c r="J1128" i="1" s="1"/>
  <c r="J1127" i="1" s="1"/>
  <c r="J1143" i="1"/>
  <c r="J1156" i="1"/>
  <c r="J1171" i="1"/>
  <c r="J1170" i="1" s="1"/>
  <c r="J1169" i="1" s="1"/>
  <c r="J1168" i="1" s="1"/>
  <c r="J1187" i="1"/>
  <c r="J1186" i="1" s="1"/>
  <c r="J1178" i="1" s="1"/>
  <c r="J1208" i="1"/>
  <c r="J1207" i="1" s="1"/>
  <c r="J1206" i="1" s="1"/>
  <c r="J97" i="1"/>
  <c r="J32" i="1"/>
  <c r="J317" i="1"/>
  <c r="J338" i="1"/>
  <c r="J337" i="1" s="1"/>
  <c r="J328" i="1" s="1"/>
  <c r="J327" i="1" s="1"/>
  <c r="J446" i="1"/>
  <c r="J539" i="1"/>
  <c r="J771" i="1"/>
  <c r="J770" i="1" s="1"/>
  <c r="J769" i="1" s="1"/>
  <c r="J762" i="1" s="1"/>
  <c r="J177" i="1"/>
  <c r="J171" i="1" s="1"/>
  <c r="J170" i="1" s="1"/>
  <c r="J169" i="1" s="1"/>
  <c r="J201" i="1"/>
  <c r="J246" i="1"/>
  <c r="J245" i="1" s="1"/>
  <c r="J405" i="1"/>
  <c r="J436" i="1"/>
  <c r="J435" i="1" s="1"/>
  <c r="J902" i="1"/>
  <c r="J901" i="1" s="1"/>
  <c r="J900" i="1" s="1"/>
  <c r="J894" i="1"/>
  <c r="J893" i="1" s="1"/>
  <c r="J892" i="1" s="1"/>
  <c r="J891" i="1" s="1"/>
  <c r="J890" i="1" s="1"/>
  <c r="J1053" i="1"/>
  <c r="J1052" i="1" s="1"/>
  <c r="J1051" i="1" s="1"/>
  <c r="J1043" i="1" s="1"/>
  <c r="F154" i="2"/>
  <c r="E154" i="2"/>
  <c r="D154" i="2"/>
  <c r="C154" i="2"/>
  <c r="J43" i="1" l="1"/>
  <c r="J806" i="1"/>
  <c r="L771" i="1"/>
  <c r="L770" i="1" s="1"/>
  <c r="L97" i="1"/>
  <c r="L1051" i="1"/>
  <c r="L871" i="1"/>
  <c r="L1076" i="1"/>
  <c r="L516" i="1"/>
  <c r="L1156" i="1"/>
  <c r="L80" i="1"/>
  <c r="J595" i="1"/>
  <c r="J594" i="1" s="1"/>
  <c r="J290" i="1"/>
  <c r="L43" i="1"/>
  <c r="L661" i="1"/>
  <c r="L969" i="1"/>
  <c r="L92" i="1"/>
  <c r="L423" i="1"/>
  <c r="L429" i="1"/>
  <c r="L764" i="1"/>
  <c r="L1201" i="1"/>
  <c r="L1207" i="1"/>
  <c r="L16" i="1"/>
  <c r="L1045" i="1"/>
  <c r="L1128" i="1"/>
  <c r="L1003" i="1"/>
  <c r="L858" i="1"/>
  <c r="L1187" i="1"/>
  <c r="L645" i="1"/>
  <c r="L902" i="1"/>
  <c r="L389" i="1"/>
  <c r="L85" i="1"/>
  <c r="L186" i="1"/>
  <c r="L245" i="1"/>
  <c r="L561" i="1"/>
  <c r="L239" i="1"/>
  <c r="J470" i="1"/>
  <c r="J469" i="1" s="1"/>
  <c r="J445" i="1" s="1"/>
  <c r="J434" i="1" s="1"/>
  <c r="L163" i="1"/>
  <c r="L1016" i="1"/>
  <c r="L285" i="1"/>
  <c r="J244" i="1"/>
  <c r="J237" i="1" s="1"/>
  <c r="J186" i="1"/>
  <c r="J185" i="1" s="1"/>
  <c r="J517" i="1"/>
  <c r="J516" i="1" s="1"/>
  <c r="J1111" i="1"/>
  <c r="J1110" i="1" s="1"/>
  <c r="J1109" i="1" s="1"/>
  <c r="J17" i="1"/>
  <c r="J16" i="1" s="1"/>
  <c r="J15" i="1" s="1"/>
  <c r="J14" i="1" s="1"/>
  <c r="L714" i="1"/>
  <c r="L318" i="1"/>
  <c r="L990" i="1"/>
  <c r="L436" i="1"/>
  <c r="L1090" i="1"/>
  <c r="L936" i="1"/>
  <c r="L652" i="1"/>
  <c r="L363" i="1"/>
  <c r="L571" i="1"/>
  <c r="L1180" i="1"/>
  <c r="L170" i="1"/>
  <c r="L291" i="1"/>
  <c r="L1033" i="1"/>
  <c r="L892" i="1"/>
  <c r="L742" i="1"/>
  <c r="L328" i="1"/>
  <c r="L1169" i="1"/>
  <c r="L807" i="1"/>
  <c r="L446" i="1"/>
  <c r="L845" i="1"/>
  <c r="L820" i="1"/>
  <c r="L975" i="1"/>
  <c r="L629" i="1"/>
  <c r="L469" i="1"/>
  <c r="L923" i="1"/>
  <c r="L1110" i="1"/>
  <c r="L1143" i="1"/>
  <c r="L1069" i="1"/>
  <c r="L594" i="1"/>
  <c r="L345" i="1"/>
  <c r="L300" i="1"/>
  <c r="L797" i="1"/>
  <c r="L950" i="1"/>
  <c r="L996" i="1"/>
  <c r="L957" i="1"/>
  <c r="L833" i="1"/>
  <c r="L548" i="1"/>
  <c r="L582" i="1"/>
  <c r="L210" i="1"/>
  <c r="L410" i="1"/>
  <c r="L31" i="1"/>
  <c r="J715" i="1"/>
  <c r="J714" i="1" s="1"/>
  <c r="J1142" i="1"/>
  <c r="J1002" i="1"/>
  <c r="J857" i="1"/>
  <c r="J856" i="1" s="1"/>
  <c r="J805" i="1"/>
  <c r="J184" i="1"/>
  <c r="J593" i="1"/>
  <c r="J581" i="1" s="1"/>
  <c r="J661" i="1"/>
  <c r="J660" i="1" s="1"/>
  <c r="J659" i="1" s="1"/>
  <c r="J650" i="1" s="1"/>
  <c r="J921" i="1"/>
  <c r="J1001" i="1"/>
  <c r="J1075" i="1"/>
  <c r="J1074" i="1" s="1"/>
  <c r="J1141" i="1"/>
  <c r="J387" i="1"/>
  <c r="J386" i="1" s="1"/>
  <c r="J31" i="1"/>
  <c r="F170" i="2"/>
  <c r="E170" i="2"/>
  <c r="D170" i="2"/>
  <c r="C170" i="2"/>
  <c r="L593" i="1" l="1"/>
  <c r="L832" i="1"/>
  <c r="L1068" i="1"/>
  <c r="L1109" i="1"/>
  <c r="L974" i="1"/>
  <c r="L327" i="1"/>
  <c r="L891" i="1"/>
  <c r="L169" i="1"/>
  <c r="L651" i="1"/>
  <c r="L185" i="1"/>
  <c r="L1186" i="1"/>
  <c r="L857" i="1"/>
  <c r="L1127" i="1"/>
  <c r="L1206" i="1"/>
  <c r="L422" i="1"/>
  <c r="L968" i="1"/>
  <c r="L445" i="1"/>
  <c r="L769" i="1"/>
  <c r="L290" i="1"/>
  <c r="L844" i="1"/>
  <c r="L806" i="1"/>
  <c r="L362" i="1"/>
  <c r="L284" i="1"/>
  <c r="L162" i="1"/>
  <c r="L238" i="1"/>
  <c r="L388" i="1"/>
  <c r="L15" i="1"/>
  <c r="L1200" i="1"/>
  <c r="L428" i="1"/>
  <c r="L317" i="1"/>
  <c r="L1142" i="1"/>
  <c r="L956" i="1"/>
  <c r="L922" i="1"/>
  <c r="L1168" i="1"/>
  <c r="L1032" i="1"/>
  <c r="L1179" i="1"/>
  <c r="L435" i="1"/>
  <c r="L989" i="1"/>
  <c r="L244" i="1"/>
  <c r="L644" i="1"/>
  <c r="L1002" i="1"/>
  <c r="L1044" i="1"/>
  <c r="L1043" i="1" s="1"/>
  <c r="L763" i="1"/>
  <c r="L660" i="1"/>
  <c r="L1075" i="1"/>
  <c r="L995" i="1"/>
  <c r="L949" i="1"/>
  <c r="L796" i="1"/>
  <c r="L570" i="1"/>
  <c r="L901" i="1"/>
  <c r="L405" i="1"/>
  <c r="J30" i="1"/>
  <c r="J1216" i="1" s="1"/>
  <c r="F101" i="2"/>
  <c r="E101" i="2"/>
  <c r="D101" i="2"/>
  <c r="C101" i="2"/>
  <c r="L14" i="1" l="1"/>
  <c r="L361" i="1"/>
  <c r="L843" i="1"/>
  <c r="L434" i="1"/>
  <c r="L1178" i="1"/>
  <c r="L900" i="1"/>
  <c r="L795" i="1"/>
  <c r="L659" i="1"/>
  <c r="L237" i="1"/>
  <c r="L283" i="1"/>
  <c r="L421" i="1"/>
  <c r="L581" i="1"/>
  <c r="L1074" i="1"/>
  <c r="L1141" i="1"/>
  <c r="L762" i="1"/>
  <c r="L856" i="1"/>
  <c r="L890" i="1"/>
  <c r="L1031" i="1"/>
  <c r="L1001" i="1" s="1"/>
  <c r="L955" i="1"/>
  <c r="L184" i="1"/>
  <c r="L967" i="1"/>
  <c r="L831" i="1"/>
  <c r="L805" i="1" s="1"/>
  <c r="L387" i="1"/>
  <c r="K1204" i="1"/>
  <c r="F146" i="2"/>
  <c r="E146" i="2"/>
  <c r="D146" i="2"/>
  <c r="C146" i="2"/>
  <c r="L650" i="1" l="1"/>
  <c r="L30" i="1"/>
  <c r="K1203" i="1"/>
  <c r="M1204" i="1"/>
  <c r="L921" i="1"/>
  <c r="L386" i="1"/>
  <c r="F227" i="2"/>
  <c r="E227" i="2"/>
  <c r="D227" i="2"/>
  <c r="C227" i="2"/>
  <c r="F231" i="2"/>
  <c r="E231" i="2"/>
  <c r="D231" i="2"/>
  <c r="C231" i="2"/>
  <c r="F223" i="2"/>
  <c r="E223" i="2"/>
  <c r="D223" i="2"/>
  <c r="C223" i="2"/>
  <c r="F219" i="2"/>
  <c r="E219" i="2"/>
  <c r="D219" i="2"/>
  <c r="C219" i="2"/>
  <c r="F197" i="2"/>
  <c r="E197" i="2"/>
  <c r="D197" i="2"/>
  <c r="C197" i="2"/>
  <c r="F191" i="2"/>
  <c r="E191" i="2"/>
  <c r="D191" i="2"/>
  <c r="C191" i="2"/>
  <c r="K1202" i="1" l="1"/>
  <c r="M1203" i="1"/>
  <c r="L1216" i="1"/>
  <c r="F162" i="2"/>
  <c r="E162" i="2"/>
  <c r="D162" i="2"/>
  <c r="C162" i="2"/>
  <c r="F136" i="2"/>
  <c r="E136" i="2"/>
  <c r="D136" i="2"/>
  <c r="C136" i="2"/>
  <c r="F123" i="2"/>
  <c r="E123" i="2"/>
  <c r="D123" i="2"/>
  <c r="C123" i="2"/>
  <c r="F117" i="2"/>
  <c r="E117" i="2"/>
  <c r="D117" i="2"/>
  <c r="C117" i="2"/>
  <c r="K1201" i="1" l="1"/>
  <c r="M1202" i="1"/>
  <c r="C188" i="3"/>
  <c r="C177" i="3"/>
  <c r="C160" i="3"/>
  <c r="C118" i="3"/>
  <c r="C109" i="3"/>
  <c r="C105" i="3"/>
  <c r="C96" i="3"/>
  <c r="C89" i="3"/>
  <c r="C73" i="3"/>
  <c r="C65" i="3"/>
  <c r="C51" i="3"/>
  <c r="C41" i="3"/>
  <c r="C35" i="3"/>
  <c r="C15" i="3"/>
  <c r="C191" i="3" s="1"/>
  <c r="K1200" i="1" l="1"/>
  <c r="M1200" i="1" s="1"/>
  <c r="M1201" i="1"/>
  <c r="K788" i="1"/>
  <c r="F15" i="2"/>
  <c r="E15" i="2"/>
  <c r="D15" i="2"/>
  <c r="C15" i="2"/>
  <c r="F32" i="2"/>
  <c r="E32" i="2"/>
  <c r="D32" i="2"/>
  <c r="C32" i="2"/>
  <c r="K787" i="1" l="1"/>
  <c r="M788" i="1"/>
  <c r="F69" i="2"/>
  <c r="E69" i="2"/>
  <c r="D69" i="2"/>
  <c r="C69" i="2"/>
  <c r="F77" i="2"/>
  <c r="E77" i="2"/>
  <c r="D77" i="2"/>
  <c r="C77" i="2"/>
  <c r="F208" i="2"/>
  <c r="F97" i="2" s="1"/>
  <c r="E208" i="2"/>
  <c r="E97" i="2" s="1"/>
  <c r="D208" i="2"/>
  <c r="D97" i="2" s="1"/>
  <c r="C208" i="2"/>
  <c r="C97" i="2" s="1"/>
  <c r="F71" i="2"/>
  <c r="E71" i="2"/>
  <c r="D71" i="2"/>
  <c r="C71" i="2"/>
  <c r="F16" i="2"/>
  <c r="E16" i="2"/>
  <c r="D16" i="2"/>
  <c r="F17" i="2"/>
  <c r="E17" i="2"/>
  <c r="D17" i="2"/>
  <c r="C16" i="2"/>
  <c r="C17" i="2"/>
  <c r="F58" i="2"/>
  <c r="E58" i="2"/>
  <c r="D58" i="2"/>
  <c r="C58" i="2"/>
  <c r="F54" i="2"/>
  <c r="E54" i="2"/>
  <c r="D54" i="2"/>
  <c r="C54" i="2"/>
  <c r="F25" i="2"/>
  <c r="E25" i="2"/>
  <c r="D25" i="2"/>
  <c r="C25" i="2"/>
  <c r="F19" i="2"/>
  <c r="F13" i="2" s="1"/>
  <c r="E19" i="2"/>
  <c r="E13" i="2" s="1"/>
  <c r="D19" i="2"/>
  <c r="D13" i="2" s="1"/>
  <c r="C19" i="2"/>
  <c r="K786" i="1" l="1"/>
  <c r="M786" i="1" s="1"/>
  <c r="M787" i="1"/>
  <c r="C13" i="2"/>
  <c r="K166" i="1" l="1"/>
  <c r="M166" i="1" s="1"/>
  <c r="K439" i="1" l="1"/>
  <c r="K523" i="1"/>
  <c r="M523" i="1" s="1"/>
  <c r="K438" i="1" l="1"/>
  <c r="M439" i="1"/>
  <c r="K1159" i="1"/>
  <c r="M1159" i="1" s="1"/>
  <c r="K738" i="1"/>
  <c r="M738" i="1" s="1"/>
  <c r="K719" i="1"/>
  <c r="M719" i="1" s="1"/>
  <c r="K712" i="1"/>
  <c r="M712" i="1" s="1"/>
  <c r="K481" i="1"/>
  <c r="M481" i="1" s="1"/>
  <c r="K437" i="1" l="1"/>
  <c r="M437" i="1" s="1"/>
  <c r="M438" i="1"/>
  <c r="K288" i="1"/>
  <c r="K287" i="1" l="1"/>
  <c r="M288" i="1"/>
  <c r="K993" i="1"/>
  <c r="K992" i="1" l="1"/>
  <c r="M993" i="1"/>
  <c r="K286" i="1"/>
  <c r="M287" i="1"/>
  <c r="K443" i="1"/>
  <c r="K73" i="1"/>
  <c r="M73" i="1" s="1"/>
  <c r="K285" i="1" l="1"/>
  <c r="M286" i="1"/>
  <c r="K442" i="1"/>
  <c r="M443" i="1"/>
  <c r="K991" i="1"/>
  <c r="M992" i="1"/>
  <c r="K1183" i="1"/>
  <c r="M1183" i="1" s="1"/>
  <c r="K441" i="1" l="1"/>
  <c r="M442" i="1"/>
  <c r="K990" i="1"/>
  <c r="M991" i="1"/>
  <c r="K284" i="1"/>
  <c r="M285" i="1"/>
  <c r="K165" i="1"/>
  <c r="K164" i="1" l="1"/>
  <c r="M165" i="1"/>
  <c r="K989" i="1"/>
  <c r="M989" i="1" s="1"/>
  <c r="M990" i="1"/>
  <c r="K283" i="1"/>
  <c r="M283" i="1" s="1"/>
  <c r="M284" i="1"/>
  <c r="M441" i="1"/>
  <c r="K436" i="1"/>
  <c r="K919" i="1"/>
  <c r="K657" i="1"/>
  <c r="M657" i="1" s="1"/>
  <c r="K655" i="1"/>
  <c r="M655" i="1" s="1"/>
  <c r="K869" i="1"/>
  <c r="K818" i="1"/>
  <c r="K1014" i="1"/>
  <c r="K934" i="1"/>
  <c r="K1087" i="1"/>
  <c r="K1154" i="1"/>
  <c r="K793" i="1"/>
  <c r="K760" i="1"/>
  <c r="K384" i="1"/>
  <c r="K568" i="1"/>
  <c r="K642" i="1"/>
  <c r="K400" i="1"/>
  <c r="K78" i="1"/>
  <c r="K1086" i="1" l="1"/>
  <c r="M1087" i="1"/>
  <c r="K435" i="1"/>
  <c r="M435" i="1" s="1"/>
  <c r="M436" i="1"/>
  <c r="K77" i="1"/>
  <c r="M78" i="1"/>
  <c r="K383" i="1"/>
  <c r="M384" i="1"/>
  <c r="K868" i="1"/>
  <c r="M869" i="1"/>
  <c r="K399" i="1"/>
  <c r="M399" i="1" s="1"/>
  <c r="M400" i="1"/>
  <c r="K759" i="1"/>
  <c r="M760" i="1"/>
  <c r="K933" i="1"/>
  <c r="M934" i="1"/>
  <c r="K641" i="1"/>
  <c r="M642" i="1"/>
  <c r="K792" i="1"/>
  <c r="M793" i="1"/>
  <c r="K1013" i="1"/>
  <c r="M1014" i="1"/>
  <c r="K567" i="1"/>
  <c r="M568" i="1"/>
  <c r="K1153" i="1"/>
  <c r="M1154" i="1"/>
  <c r="K817" i="1"/>
  <c r="M818" i="1"/>
  <c r="K918" i="1"/>
  <c r="M919" i="1"/>
  <c r="K163" i="1"/>
  <c r="M164" i="1"/>
  <c r="K654" i="1"/>
  <c r="K41" i="1"/>
  <c r="K162" i="1" l="1"/>
  <c r="M162" i="1" s="1"/>
  <c r="M163" i="1"/>
  <c r="K791" i="1"/>
  <c r="M791" i="1" s="1"/>
  <c r="M792" i="1"/>
  <c r="K932" i="1"/>
  <c r="M932" i="1" s="1"/>
  <c r="M933" i="1"/>
  <c r="K382" i="1"/>
  <c r="M382" i="1" s="1"/>
  <c r="M383" i="1"/>
  <c r="K816" i="1"/>
  <c r="M816" i="1" s="1"/>
  <c r="M817" i="1"/>
  <c r="K566" i="1"/>
  <c r="M566" i="1" s="1"/>
  <c r="M567" i="1"/>
  <c r="K40" i="1"/>
  <c r="M41" i="1"/>
  <c r="K653" i="1"/>
  <c r="M654" i="1"/>
  <c r="K917" i="1"/>
  <c r="M917" i="1" s="1"/>
  <c r="M918" i="1"/>
  <c r="K1152" i="1"/>
  <c r="M1152" i="1" s="1"/>
  <c r="M1153" i="1"/>
  <c r="K1012" i="1"/>
  <c r="M1012" i="1" s="1"/>
  <c r="M1013" i="1"/>
  <c r="K640" i="1"/>
  <c r="M640" i="1" s="1"/>
  <c r="M641" i="1"/>
  <c r="K758" i="1"/>
  <c r="M758" i="1" s="1"/>
  <c r="M759" i="1"/>
  <c r="K867" i="1"/>
  <c r="M867" i="1" s="1"/>
  <c r="M868" i="1"/>
  <c r="K76" i="1"/>
  <c r="M76" i="1" s="1"/>
  <c r="M77" i="1"/>
  <c r="K1085" i="1"/>
  <c r="M1085" i="1" s="1"/>
  <c r="M1086" i="1"/>
  <c r="F73" i="2"/>
  <c r="E73" i="2"/>
  <c r="D73" i="2"/>
  <c r="C73" i="2"/>
  <c r="K652" i="1" l="1"/>
  <c r="M653" i="1"/>
  <c r="K39" i="1"/>
  <c r="M39" i="1" s="1"/>
  <c r="M40" i="1"/>
  <c r="K999" i="1"/>
  <c r="K998" i="1" l="1"/>
  <c r="M999" i="1"/>
  <c r="K651" i="1"/>
  <c r="M651" i="1" s="1"/>
  <c r="M652" i="1"/>
  <c r="K767" i="1"/>
  <c r="K408" i="1"/>
  <c r="K1019" i="1"/>
  <c r="M1019" i="1" s="1"/>
  <c r="K1066" i="1"/>
  <c r="K274" i="1"/>
  <c r="K1065" i="1" l="1"/>
  <c r="M1066" i="1"/>
  <c r="K407" i="1"/>
  <c r="M408" i="1"/>
  <c r="K273" i="1"/>
  <c r="M273" i="1" s="1"/>
  <c r="M274" i="1"/>
  <c r="K766" i="1"/>
  <c r="M767" i="1"/>
  <c r="K997" i="1"/>
  <c r="M998" i="1"/>
  <c r="K1198" i="1"/>
  <c r="K1197" i="1" l="1"/>
  <c r="M1198" i="1"/>
  <c r="K765" i="1"/>
  <c r="M766" i="1"/>
  <c r="K406" i="1"/>
  <c r="M406" i="1" s="1"/>
  <c r="M407" i="1"/>
  <c r="K996" i="1"/>
  <c r="M997" i="1"/>
  <c r="K1064" i="1"/>
  <c r="M1064" i="1" s="1"/>
  <c r="M1065" i="1"/>
  <c r="E14" i="2"/>
  <c r="C14" i="2"/>
  <c r="D14" i="2"/>
  <c r="F14" i="2"/>
  <c r="K995" i="1" l="1"/>
  <c r="M995" i="1" s="1"/>
  <c r="M996" i="1"/>
  <c r="K764" i="1"/>
  <c r="M765" i="1"/>
  <c r="K1196" i="1"/>
  <c r="M1196" i="1" s="1"/>
  <c r="M1197" i="1"/>
  <c r="K90" i="1"/>
  <c r="M90" i="1" s="1"/>
  <c r="F67" i="2"/>
  <c r="E67" i="2"/>
  <c r="D67" i="2"/>
  <c r="C67" i="2"/>
  <c r="K763" i="1" l="1"/>
  <c r="M763" i="1" s="1"/>
  <c r="M764" i="1"/>
  <c r="K486" i="1"/>
  <c r="M486" i="1" s="1"/>
  <c r="K460" i="1"/>
  <c r="M460" i="1" s="1"/>
  <c r="K380" i="1" l="1"/>
  <c r="K464" i="1"/>
  <c r="K463" i="1" s="1"/>
  <c r="K462" i="1" s="1"/>
  <c r="K535" i="1"/>
  <c r="M535" i="1" s="1"/>
  <c r="K492" i="1"/>
  <c r="M492" i="1" s="1"/>
  <c r="K379" i="1" l="1"/>
  <c r="M380" i="1"/>
  <c r="K691" i="1"/>
  <c r="M691" i="1" s="1"/>
  <c r="K378" i="1" l="1"/>
  <c r="M378" i="1" s="1"/>
  <c r="M379" i="1"/>
  <c r="K335" i="1"/>
  <c r="M335" i="1" s="1"/>
  <c r="K589" i="1" l="1"/>
  <c r="K588" i="1" l="1"/>
  <c r="M588" i="1" s="1"/>
  <c r="M589" i="1"/>
  <c r="K514" i="1"/>
  <c r="K513" i="1" s="1"/>
  <c r="K504" i="1"/>
  <c r="K467" i="1"/>
  <c r="K321" i="1"/>
  <c r="K303" i="1"/>
  <c r="K261" i="1"/>
  <c r="M261" i="1" s="1"/>
  <c r="K121" i="1"/>
  <c r="K100" i="1"/>
  <c r="K426" i="1"/>
  <c r="K623" i="1"/>
  <c r="K632" i="1"/>
  <c r="K631" i="1" s="1"/>
  <c r="K630" i="1" s="1"/>
  <c r="K622" i="1" l="1"/>
  <c r="M622" i="1" s="1"/>
  <c r="M623" i="1"/>
  <c r="K425" i="1"/>
  <c r="M426" i="1"/>
  <c r="K503" i="1"/>
  <c r="M503" i="1" s="1"/>
  <c r="M504" i="1"/>
  <c r="K302" i="1"/>
  <c r="M303" i="1"/>
  <c r="K99" i="1"/>
  <c r="M99" i="1" s="1"/>
  <c r="M100" i="1"/>
  <c r="K320" i="1"/>
  <c r="M321" i="1"/>
  <c r="K120" i="1"/>
  <c r="M121" i="1"/>
  <c r="K466" i="1"/>
  <c r="M466" i="1" s="1"/>
  <c r="M467" i="1"/>
  <c r="K1072" i="1"/>
  <c r="K1055" i="1"/>
  <c r="K1054" i="1" s="1"/>
  <c r="K895" i="1"/>
  <c r="M895" i="1" s="1"/>
  <c r="K319" i="1" l="1"/>
  <c r="M320" i="1"/>
  <c r="K301" i="1"/>
  <c r="M301" i="1" s="1"/>
  <c r="M302" i="1"/>
  <c r="K424" i="1"/>
  <c r="M425" i="1"/>
  <c r="K1071" i="1"/>
  <c r="M1072" i="1"/>
  <c r="K119" i="1"/>
  <c r="M119" i="1" s="1"/>
  <c r="M120" i="1"/>
  <c r="K1214" i="1"/>
  <c r="K1213" i="1" l="1"/>
  <c r="M1213" i="1" s="1"/>
  <c r="M1214" i="1"/>
  <c r="K1070" i="1"/>
  <c r="M1071" i="1"/>
  <c r="K423" i="1"/>
  <c r="M424" i="1"/>
  <c r="K318" i="1"/>
  <c r="M318" i="1" s="1"/>
  <c r="M319" i="1"/>
  <c r="C6" i="2"/>
  <c r="C7" i="2" s="1"/>
  <c r="K1069" i="1" l="1"/>
  <c r="M1070" i="1"/>
  <c r="K422" i="1"/>
  <c r="M423" i="1"/>
  <c r="D6" i="2"/>
  <c r="D7" i="2" s="1"/>
  <c r="F6" i="2"/>
  <c r="F7" i="2" s="1"/>
  <c r="E6" i="2"/>
  <c r="E7" i="2" s="1"/>
  <c r="K307" i="1"/>
  <c r="K298" i="1"/>
  <c r="K294" i="1"/>
  <c r="K306" i="1" l="1"/>
  <c r="M307" i="1"/>
  <c r="K421" i="1"/>
  <c r="M421" i="1" s="1"/>
  <c r="M422" i="1"/>
  <c r="K293" i="1"/>
  <c r="M294" i="1"/>
  <c r="K297" i="1"/>
  <c r="M298" i="1"/>
  <c r="K1068" i="1"/>
  <c r="M1068" i="1" s="1"/>
  <c r="M1069" i="1"/>
  <c r="K332" i="1"/>
  <c r="M332" i="1" s="1"/>
  <c r="K296" i="1" l="1"/>
  <c r="M296" i="1" s="1"/>
  <c r="M297" i="1"/>
  <c r="K292" i="1"/>
  <c r="M293" i="1"/>
  <c r="K305" i="1"/>
  <c r="M306" i="1"/>
  <c r="K499" i="1"/>
  <c r="M499" i="1" s="1"/>
  <c r="K291" i="1" l="1"/>
  <c r="M291" i="1" s="1"/>
  <c r="M292" i="1"/>
  <c r="K300" i="1"/>
  <c r="M300" i="1" s="1"/>
  <c r="M305" i="1"/>
  <c r="K151" i="1"/>
  <c r="K148" i="1"/>
  <c r="M148" i="1" s="1"/>
  <c r="K155" i="1"/>
  <c r="M155" i="1" s="1"/>
  <c r="K150" i="1" l="1"/>
  <c r="M150" i="1" s="1"/>
  <c r="M151" i="1"/>
  <c r="K147" i="1"/>
  <c r="M147" i="1" s="1"/>
  <c r="K899" i="1" l="1"/>
  <c r="M899" i="1" s="1"/>
  <c r="K265" i="1" l="1"/>
  <c r="K264" i="1" l="1"/>
  <c r="M265" i="1"/>
  <c r="K141" i="1"/>
  <c r="K140" i="1" l="1"/>
  <c r="M140" i="1" s="1"/>
  <c r="M141" i="1"/>
  <c r="K263" i="1"/>
  <c r="M263" i="1" s="1"/>
  <c r="M264" i="1"/>
  <c r="K145" i="1"/>
  <c r="K144" i="1" l="1"/>
  <c r="M144" i="1" s="1"/>
  <c r="M145" i="1"/>
  <c r="K613" i="1"/>
  <c r="M613" i="1" s="1"/>
  <c r="K1209" i="1"/>
  <c r="M1209" i="1" s="1"/>
  <c r="K1208" i="1" l="1"/>
  <c r="K1207" i="1" l="1"/>
  <c r="M1208" i="1"/>
  <c r="K353" i="1"/>
  <c r="M353" i="1" s="1"/>
  <c r="K106" i="1"/>
  <c r="M106" i="1" s="1"/>
  <c r="K63" i="1"/>
  <c r="M63" i="1" s="1"/>
  <c r="K413" i="1"/>
  <c r="K412" i="1" s="1"/>
  <c r="K411" i="1" s="1"/>
  <c r="K410" i="1" s="1"/>
  <c r="K839" i="1"/>
  <c r="M839" i="1" s="1"/>
  <c r="K618" i="1"/>
  <c r="M618" i="1" s="1"/>
  <c r="K376" i="1"/>
  <c r="M376" i="1" s="1"/>
  <c r="K829" i="1"/>
  <c r="K403" i="1"/>
  <c r="M403" i="1" s="1"/>
  <c r="K1206" i="1" l="1"/>
  <c r="M1206" i="1" s="1"/>
  <c r="M1207" i="1"/>
  <c r="K648" i="1"/>
  <c r="K605" i="1"/>
  <c r="M605" i="1" s="1"/>
  <c r="K647" i="1" l="1"/>
  <c r="M647" i="1" s="1"/>
  <c r="M648" i="1"/>
  <c r="K646" i="1"/>
  <c r="K645" i="1" l="1"/>
  <c r="M646" i="1"/>
  <c r="K88" i="1"/>
  <c r="M88" i="1" s="1"/>
  <c r="K50" i="1"/>
  <c r="M50" i="1" s="1"/>
  <c r="K269" i="1"/>
  <c r="K268" i="1" l="1"/>
  <c r="M268" i="1" s="1"/>
  <c r="M269" i="1"/>
  <c r="K644" i="1"/>
  <c r="M644" i="1" s="1"/>
  <c r="M645" i="1"/>
  <c r="K87" i="1"/>
  <c r="K1166" i="1"/>
  <c r="K1165" i="1" s="1"/>
  <c r="K86" i="1" l="1"/>
  <c r="M87" i="1"/>
  <c r="K542" i="1"/>
  <c r="M542" i="1" s="1"/>
  <c r="K531" i="1"/>
  <c r="M531" i="1" s="1"/>
  <c r="K540" i="1"/>
  <c r="M540" i="1" s="1"/>
  <c r="K402" i="1"/>
  <c r="K398" i="1" s="1"/>
  <c r="M398" i="1" s="1"/>
  <c r="K800" i="1"/>
  <c r="M800" i="1" s="1"/>
  <c r="K876" i="1"/>
  <c r="K874" i="1"/>
  <c r="M874" i="1" s="1"/>
  <c r="K847" i="1"/>
  <c r="M847" i="1" s="1"/>
  <c r="K823" i="1"/>
  <c r="K1023" i="1"/>
  <c r="M1023" i="1" s="1"/>
  <c r="K1021" i="1"/>
  <c r="M1021" i="1" s="1"/>
  <c r="K1124" i="1"/>
  <c r="M1124" i="1" s="1"/>
  <c r="K1132" i="1"/>
  <c r="K1095" i="1"/>
  <c r="M1095" i="1" s="1"/>
  <c r="K1098" i="1"/>
  <c r="K331" i="1"/>
  <c r="K1131" i="1" l="1"/>
  <c r="M1131" i="1" s="1"/>
  <c r="M1132" i="1"/>
  <c r="K822" i="1"/>
  <c r="M822" i="1" s="1"/>
  <c r="M823" i="1"/>
  <c r="K330" i="1"/>
  <c r="M330" i="1" s="1"/>
  <c r="M331" i="1"/>
  <c r="K1097" i="1"/>
  <c r="M1097" i="1" s="1"/>
  <c r="M1098" i="1"/>
  <c r="K85" i="1"/>
  <c r="M85" i="1" s="1"/>
  <c r="M86" i="1"/>
  <c r="K1018" i="1"/>
  <c r="K873" i="1"/>
  <c r="K519" i="1"/>
  <c r="K803" i="1"/>
  <c r="M803" i="1" s="1"/>
  <c r="K1017" i="1" l="1"/>
  <c r="M1017" i="1" s="1"/>
  <c r="M1018" i="1"/>
  <c r="K872" i="1"/>
  <c r="M872" i="1" s="1"/>
  <c r="M873" i="1"/>
  <c r="K518" i="1"/>
  <c r="M518" i="1" s="1"/>
  <c r="M519" i="1"/>
  <c r="K799" i="1"/>
  <c r="K1116" i="1"/>
  <c r="M1116" i="1" s="1"/>
  <c r="K838" i="1"/>
  <c r="M838" i="1" s="1"/>
  <c r="K1125" i="1"/>
  <c r="M1125" i="1" s="1"/>
  <c r="K1123" i="1"/>
  <c r="M1123" i="1" s="1"/>
  <c r="K610" i="1"/>
  <c r="M610" i="1" s="1"/>
  <c r="K606" i="1"/>
  <c r="M606" i="1" s="1"/>
  <c r="K199" i="1"/>
  <c r="M199" i="1" s="1"/>
  <c r="K195" i="1"/>
  <c r="M195" i="1" s="1"/>
  <c r="K798" i="1" l="1"/>
  <c r="M799" i="1"/>
  <c r="K1122" i="1"/>
  <c r="K1121" i="1" l="1"/>
  <c r="M1121" i="1" s="1"/>
  <c r="M1122" i="1"/>
  <c r="K797" i="1"/>
  <c r="M798" i="1"/>
  <c r="K545" i="1"/>
  <c r="K796" i="1" l="1"/>
  <c r="M797" i="1"/>
  <c r="K539" i="1"/>
  <c r="M539" i="1" s="1"/>
  <c r="M545" i="1"/>
  <c r="K1158" i="1"/>
  <c r="M1158" i="1" s="1"/>
  <c r="K795" i="1" l="1"/>
  <c r="M795" i="1" s="1"/>
  <c r="M796" i="1"/>
  <c r="K277" i="1"/>
  <c r="K276" i="1" s="1"/>
  <c r="K272" i="1" s="1"/>
  <c r="M272" i="1" s="1"/>
  <c r="K131" i="1" l="1"/>
  <c r="M131" i="1" s="1"/>
  <c r="K130" i="1" l="1"/>
  <c r="K129" i="1" l="1"/>
  <c r="M129" i="1" s="1"/>
  <c r="M130" i="1"/>
  <c r="K698" i="1"/>
  <c r="M698" i="1" s="1"/>
  <c r="K1101" i="1" l="1"/>
  <c r="K1100" i="1" s="1"/>
  <c r="K1029" i="1"/>
  <c r="K1028" i="1" s="1"/>
  <c r="K947" i="1"/>
  <c r="K946" i="1" s="1"/>
  <c r="K882" i="1"/>
  <c r="K881" i="1" s="1"/>
  <c r="K828" i="1"/>
  <c r="K113" i="1" l="1"/>
  <c r="M113" i="1" s="1"/>
  <c r="K710" i="1" l="1"/>
  <c r="M710" i="1" s="1"/>
  <c r="K962" i="1" l="1"/>
  <c r="M962" i="1" s="1"/>
  <c r="K254" i="1" l="1"/>
  <c r="M254" i="1" s="1"/>
  <c r="K256" i="1"/>
  <c r="M256" i="1" s="1"/>
  <c r="K197" i="1"/>
  <c r="M197" i="1" s="1"/>
  <c r="K193" i="1"/>
  <c r="M193" i="1" s="1"/>
  <c r="K253" i="1" l="1"/>
  <c r="M253" i="1" s="1"/>
  <c r="K192" i="1"/>
  <c r="K202" i="1"/>
  <c r="M202" i="1" s="1"/>
  <c r="K205" i="1"/>
  <c r="M205" i="1" s="1"/>
  <c r="K608" i="1"/>
  <c r="M608" i="1" s="1"/>
  <c r="K191" i="1" l="1"/>
  <c r="M191" i="1" s="1"/>
  <c r="M192" i="1"/>
  <c r="K978" i="1"/>
  <c r="M978" i="1" s="1"/>
  <c r="K980" i="1"/>
  <c r="M980" i="1" s="1"/>
  <c r="K977" i="1" l="1"/>
  <c r="M977" i="1" s="1"/>
  <c r="K315" i="1"/>
  <c r="K960" i="1"/>
  <c r="M960" i="1" s="1"/>
  <c r="K696" i="1"/>
  <c r="M696" i="1" s="1"/>
  <c r="K663" i="1"/>
  <c r="M663" i="1" s="1"/>
  <c r="K189" i="1"/>
  <c r="M189" i="1" s="1"/>
  <c r="K314" i="1" l="1"/>
  <c r="M314" i="1" s="1"/>
  <c r="M315" i="1"/>
  <c r="K959" i="1"/>
  <c r="K1190" i="1"/>
  <c r="M1190" i="1" s="1"/>
  <c r="K267" i="1"/>
  <c r="M267" i="1" s="1"/>
  <c r="K958" i="1" l="1"/>
  <c r="M958" i="1" s="1"/>
  <c r="M959" i="1"/>
  <c r="K357" i="1"/>
  <c r="K356" i="1" l="1"/>
  <c r="M356" i="1" s="1"/>
  <c r="M357" i="1"/>
  <c r="K821" i="1"/>
  <c r="M821" i="1" s="1"/>
  <c r="K850" i="1" l="1"/>
  <c r="K488" i="1"/>
  <c r="M488" i="1" s="1"/>
  <c r="K849" i="1" l="1"/>
  <c r="M850" i="1"/>
  <c r="K740" i="1"/>
  <c r="M740" i="1" s="1"/>
  <c r="K242" i="1"/>
  <c r="K453" i="1"/>
  <c r="M453" i="1" s="1"/>
  <c r="K676" i="1"/>
  <c r="M676" i="1" s="1"/>
  <c r="K564" i="1"/>
  <c r="K325" i="1"/>
  <c r="M325" i="1" s="1"/>
  <c r="K721" i="1"/>
  <c r="M721" i="1" s="1"/>
  <c r="K241" i="1" l="1"/>
  <c r="M241" i="1" s="1"/>
  <c r="M242" i="1"/>
  <c r="K563" i="1"/>
  <c r="M564" i="1"/>
  <c r="K846" i="1"/>
  <c r="M846" i="1" s="1"/>
  <c r="M849" i="1"/>
  <c r="K324" i="1"/>
  <c r="K717" i="1"/>
  <c r="M717" i="1" s="1"/>
  <c r="K688" i="1"/>
  <c r="M688" i="1" s="1"/>
  <c r="K323" i="1" l="1"/>
  <c r="M324" i="1"/>
  <c r="K562" i="1"/>
  <c r="M562" i="1" s="1"/>
  <c r="M563" i="1"/>
  <c r="K1038" i="1"/>
  <c r="M1038" i="1" s="1"/>
  <c r="K1048" i="1"/>
  <c r="M1048" i="1" s="1"/>
  <c r="K317" i="1" l="1"/>
  <c r="M317" i="1" s="1"/>
  <c r="M323" i="1"/>
  <c r="K907" i="1"/>
  <c r="M907" i="1" s="1"/>
  <c r="K905" i="1"/>
  <c r="M905" i="1" s="1"/>
  <c r="K604" i="1"/>
  <c r="K603" i="1" l="1"/>
  <c r="M603" i="1" s="1"/>
  <c r="M604" i="1"/>
  <c r="K904" i="1"/>
  <c r="K903" i="1" l="1"/>
  <c r="M903" i="1" s="1"/>
  <c r="M904" i="1"/>
  <c r="K1163" i="1"/>
  <c r="K1026" i="1"/>
  <c r="K1025" i="1" s="1"/>
  <c r="K1016" i="1" s="1"/>
  <c r="M1016" i="1" s="1"/>
  <c r="K888" i="1"/>
  <c r="K887" i="1" s="1"/>
  <c r="K879" i="1"/>
  <c r="K826" i="1"/>
  <c r="K953" i="1"/>
  <c r="K944" i="1"/>
  <c r="K157" i="1"/>
  <c r="K154" i="1"/>
  <c r="K952" i="1" l="1"/>
  <c r="M953" i="1"/>
  <c r="K153" i="1"/>
  <c r="M153" i="1" s="1"/>
  <c r="M154" i="1"/>
  <c r="K825" i="1"/>
  <c r="M826" i="1"/>
  <c r="K1162" i="1"/>
  <c r="M1162" i="1" s="1"/>
  <c r="M1163" i="1"/>
  <c r="K156" i="1"/>
  <c r="M156" i="1" s="1"/>
  <c r="M157" i="1"/>
  <c r="K878" i="1"/>
  <c r="M879" i="1"/>
  <c r="K943" i="1"/>
  <c r="M943" i="1" s="1"/>
  <c r="M944" i="1"/>
  <c r="K152" i="1"/>
  <c r="M152" i="1" s="1"/>
  <c r="K490" i="1"/>
  <c r="M490" i="1" s="1"/>
  <c r="K871" i="1" l="1"/>
  <c r="M871" i="1" s="1"/>
  <c r="M878" i="1"/>
  <c r="K820" i="1"/>
  <c r="M820" i="1" s="1"/>
  <c r="M825" i="1"/>
  <c r="K951" i="1"/>
  <c r="M951" i="1" s="1"/>
  <c r="M952" i="1"/>
  <c r="K736" i="1"/>
  <c r="K349" i="1"/>
  <c r="K577" i="1"/>
  <c r="M577" i="1" s="1"/>
  <c r="K579" i="1"/>
  <c r="M579" i="1" s="1"/>
  <c r="K432" i="1"/>
  <c r="K392" i="1"/>
  <c r="M392" i="1" s="1"/>
  <c r="K750" i="1"/>
  <c r="M750" i="1" s="1"/>
  <c r="K627" i="1"/>
  <c r="K231" i="1"/>
  <c r="M231" i="1" s="1"/>
  <c r="K228" i="1"/>
  <c r="M228" i="1" s="1"/>
  <c r="K230" i="1"/>
  <c r="M230" i="1" s="1"/>
  <c r="K227" i="1"/>
  <c r="M227" i="1" s="1"/>
  <c r="K225" i="1"/>
  <c r="K1062" i="1"/>
  <c r="M1062" i="1" s="1"/>
  <c r="K24" i="1"/>
  <c r="M24" i="1" s="1"/>
  <c r="K235" i="1"/>
  <c r="K939" i="1"/>
  <c r="M939" i="1" s="1"/>
  <c r="K348" i="1" l="1"/>
  <c r="M349" i="1"/>
  <c r="K431" i="1"/>
  <c r="M432" i="1"/>
  <c r="K735" i="1"/>
  <c r="M735" i="1" s="1"/>
  <c r="M736" i="1"/>
  <c r="K224" i="1"/>
  <c r="M224" i="1" s="1"/>
  <c r="M225" i="1"/>
  <c r="K234" i="1"/>
  <c r="M234" i="1" s="1"/>
  <c r="M235" i="1"/>
  <c r="K626" i="1"/>
  <c r="M626" i="1" s="1"/>
  <c r="M627" i="1"/>
  <c r="K430" i="1" l="1"/>
  <c r="M431" i="1"/>
  <c r="K223" i="1"/>
  <c r="M223" i="1" s="1"/>
  <c r="K347" i="1"/>
  <c r="M347" i="1" s="1"/>
  <c r="M348" i="1"/>
  <c r="K511" i="1"/>
  <c r="K745" i="1"/>
  <c r="M745" i="1" s="1"/>
  <c r="K747" i="1"/>
  <c r="M747" i="1" s="1"/>
  <c r="K729" i="1"/>
  <c r="M729" i="1" s="1"/>
  <c r="K700" i="1"/>
  <c r="M700" i="1" s="1"/>
  <c r="K507" i="1" l="1"/>
  <c r="M511" i="1"/>
  <c r="K429" i="1"/>
  <c r="M430" i="1"/>
  <c r="K494" i="1"/>
  <c r="M494" i="1" s="1"/>
  <c r="M429" i="1" l="1"/>
  <c r="K428" i="1"/>
  <c r="M428" i="1" s="1"/>
  <c r="K506" i="1"/>
  <c r="M506" i="1" s="1"/>
  <c r="M507" i="1"/>
  <c r="K601" i="1"/>
  <c r="M601" i="1" s="1"/>
  <c r="K208" i="1" l="1"/>
  <c r="K1176" i="1"/>
  <c r="K1119" i="1"/>
  <c r="K1041" i="1"/>
  <c r="K965" i="1"/>
  <c r="K898" i="1"/>
  <c r="K841" i="1"/>
  <c r="K1040" i="1" l="1"/>
  <c r="M1040" i="1" s="1"/>
  <c r="M1041" i="1"/>
  <c r="K840" i="1"/>
  <c r="M840" i="1" s="1"/>
  <c r="M841" i="1"/>
  <c r="K1118" i="1"/>
  <c r="M1118" i="1" s="1"/>
  <c r="M1119" i="1"/>
  <c r="K897" i="1"/>
  <c r="M898" i="1"/>
  <c r="K1175" i="1"/>
  <c r="M1175" i="1" s="1"/>
  <c r="M1176" i="1"/>
  <c r="K964" i="1"/>
  <c r="M965" i="1"/>
  <c r="K207" i="1"/>
  <c r="M208" i="1"/>
  <c r="K57" i="1"/>
  <c r="M57" i="1" s="1"/>
  <c r="K59" i="1"/>
  <c r="M59" i="1" s="1"/>
  <c r="K557" i="1"/>
  <c r="M557" i="1" s="1"/>
  <c r="K530" i="1"/>
  <c r="M530" i="1" s="1"/>
  <c r="K472" i="1"/>
  <c r="M472" i="1" s="1"/>
  <c r="K957" i="1" l="1"/>
  <c r="M957" i="1" s="1"/>
  <c r="M964" i="1"/>
  <c r="K894" i="1"/>
  <c r="M897" i="1"/>
  <c r="K201" i="1"/>
  <c r="M201" i="1" s="1"/>
  <c r="M207" i="1"/>
  <c r="K56" i="1"/>
  <c r="K941" i="1"/>
  <c r="K938" i="1" l="1"/>
  <c r="M938" i="1" s="1"/>
  <c r="M941" i="1"/>
  <c r="K55" i="1"/>
  <c r="M55" i="1" s="1"/>
  <c r="M56" i="1"/>
  <c r="K893" i="1"/>
  <c r="M893" i="1" s="1"/>
  <c r="M894" i="1"/>
  <c r="K937" i="1"/>
  <c r="K732" i="1"/>
  <c r="M732" i="1" s="1"/>
  <c r="K726" i="1"/>
  <c r="M726" i="1" s="1"/>
  <c r="K685" i="1"/>
  <c r="M685" i="1" s="1"/>
  <c r="K635" i="1"/>
  <c r="M635" i="1" s="1"/>
  <c r="K1047" i="1"/>
  <c r="M1047" i="1" s="1"/>
  <c r="K936" i="1" l="1"/>
  <c r="M936" i="1" s="1"/>
  <c r="M937" i="1"/>
  <c r="K1093" i="1"/>
  <c r="K1139" i="1"/>
  <c r="M1139" i="1" s="1"/>
  <c r="K1092" i="1" l="1"/>
  <c r="M1092" i="1" s="1"/>
  <c r="M1093" i="1"/>
  <c r="K1091" i="1"/>
  <c r="K477" i="1"/>
  <c r="M477" i="1" s="1"/>
  <c r="K1090" i="1" l="1"/>
  <c r="M1090" i="1" s="1"/>
  <c r="M1091" i="1"/>
  <c r="K555" i="1"/>
  <c r="M555" i="1" s="1"/>
  <c r="K1058" i="1" l="1"/>
  <c r="K586" i="1"/>
  <c r="M586" i="1" s="1"/>
  <c r="K591" i="1"/>
  <c r="M591" i="1" s="1"/>
  <c r="K597" i="1"/>
  <c r="M597" i="1" s="1"/>
  <c r="K599" i="1"/>
  <c r="M599" i="1" s="1"/>
  <c r="K620" i="1"/>
  <c r="K612" i="1" l="1"/>
  <c r="M612" i="1" s="1"/>
  <c r="M620" i="1"/>
  <c r="K1057" i="1"/>
  <c r="M1058" i="1"/>
  <c r="K596" i="1"/>
  <c r="K585" i="1"/>
  <c r="K233" i="1"/>
  <c r="M233" i="1" s="1"/>
  <c r="K638" i="1"/>
  <c r="M638" i="1" s="1"/>
  <c r="K498" i="1"/>
  <c r="K1053" i="1" l="1"/>
  <c r="M1053" i="1" s="1"/>
  <c r="M1057" i="1"/>
  <c r="K584" i="1"/>
  <c r="M584" i="1" s="1"/>
  <c r="M585" i="1"/>
  <c r="K497" i="1"/>
  <c r="M497" i="1" s="1"/>
  <c r="M498" i="1"/>
  <c r="K595" i="1"/>
  <c r="M595" i="1" s="1"/>
  <c r="M596" i="1"/>
  <c r="K634" i="1"/>
  <c r="K629" i="1" l="1"/>
  <c r="M629" i="1" s="1"/>
  <c r="M634" i="1"/>
  <c r="K583" i="1"/>
  <c r="K594" i="1"/>
  <c r="M594" i="1" s="1"/>
  <c r="K259" i="1"/>
  <c r="K251" i="1"/>
  <c r="K248" i="1"/>
  <c r="K182" i="1"/>
  <c r="K247" i="1" l="1"/>
  <c r="M247" i="1" s="1"/>
  <c r="M248" i="1"/>
  <c r="K250" i="1"/>
  <c r="M250" i="1" s="1"/>
  <c r="M251" i="1"/>
  <c r="K582" i="1"/>
  <c r="M582" i="1" s="1"/>
  <c r="M583" i="1"/>
  <c r="K258" i="1"/>
  <c r="M258" i="1" s="1"/>
  <c r="M259" i="1"/>
  <c r="K181" i="1"/>
  <c r="M182" i="1"/>
  <c r="K593" i="1"/>
  <c r="K240" i="1"/>
  <c r="K329" i="1"/>
  <c r="M329" i="1" s="1"/>
  <c r="K1036" i="1"/>
  <c r="K1194" i="1"/>
  <c r="K1189" i="1"/>
  <c r="K1138" i="1"/>
  <c r="K1135" i="1"/>
  <c r="K983" i="1"/>
  <c r="K246" i="1" l="1"/>
  <c r="K245" i="1" s="1"/>
  <c r="M246" i="1"/>
  <c r="K1193" i="1"/>
  <c r="M1194" i="1"/>
  <c r="K1137" i="1"/>
  <c r="M1137" i="1" s="1"/>
  <c r="M1138" i="1"/>
  <c r="K982" i="1"/>
  <c r="M983" i="1"/>
  <c r="K1134" i="1"/>
  <c r="M1135" i="1"/>
  <c r="K1035" i="1"/>
  <c r="M1035" i="1" s="1"/>
  <c r="M1036" i="1"/>
  <c r="K581" i="1"/>
  <c r="M581" i="1" s="1"/>
  <c r="M593" i="1"/>
  <c r="K1188" i="1"/>
  <c r="M1188" i="1" s="1"/>
  <c r="M1189" i="1"/>
  <c r="K239" i="1"/>
  <c r="M239" i="1" s="1"/>
  <c r="M240" i="1"/>
  <c r="K180" i="1"/>
  <c r="M180" i="1" s="1"/>
  <c r="M181" i="1"/>
  <c r="K238" i="1"/>
  <c r="M238" i="1" s="1"/>
  <c r="K1034" i="1"/>
  <c r="K173" i="1"/>
  <c r="M173" i="1" s="1"/>
  <c r="K1033" i="1" l="1"/>
  <c r="M1033" i="1" s="1"/>
  <c r="M1034" i="1"/>
  <c r="K976" i="1"/>
  <c r="M976" i="1" s="1"/>
  <c r="M982" i="1"/>
  <c r="K1192" i="1"/>
  <c r="M1193" i="1"/>
  <c r="K1130" i="1"/>
  <c r="M1134" i="1"/>
  <c r="K244" i="1"/>
  <c r="M244" i="1" s="1"/>
  <c r="M245" i="1"/>
  <c r="K366" i="1"/>
  <c r="M366" i="1" s="1"/>
  <c r="K369" i="1"/>
  <c r="K368" i="1" l="1"/>
  <c r="M368" i="1" s="1"/>
  <c r="M369" i="1"/>
  <c r="M1130" i="1"/>
  <c r="K1129" i="1"/>
  <c r="M1192" i="1"/>
  <c r="K1187" i="1"/>
  <c r="K1107" i="1"/>
  <c r="K1106" i="1" s="1"/>
  <c r="K1079" i="1"/>
  <c r="M1079" i="1" s="1"/>
  <c r="K125" i="1"/>
  <c r="K117" i="1"/>
  <c r="K1128" i="1" l="1"/>
  <c r="M1128" i="1" s="1"/>
  <c r="M1129" i="1"/>
  <c r="K116" i="1"/>
  <c r="M117" i="1"/>
  <c r="K1186" i="1"/>
  <c r="M1186" i="1" s="1"/>
  <c r="M1187" i="1"/>
  <c r="K124" i="1"/>
  <c r="M125" i="1"/>
  <c r="K1105" i="1"/>
  <c r="K1104" i="1" s="1"/>
  <c r="K1103" i="1" s="1"/>
  <c r="K950" i="1"/>
  <c r="K886" i="1"/>
  <c r="K885" i="1" s="1"/>
  <c r="K884" i="1" s="1"/>
  <c r="K1146" i="1"/>
  <c r="M1146" i="1" s="1"/>
  <c r="K987" i="1"/>
  <c r="K926" i="1"/>
  <c r="M926" i="1" s="1"/>
  <c r="K312" i="1"/>
  <c r="K311" i="1" l="1"/>
  <c r="M312" i="1"/>
  <c r="K123" i="1"/>
  <c r="M123" i="1" s="1"/>
  <c r="M124" i="1"/>
  <c r="K115" i="1"/>
  <c r="M115" i="1" s="1"/>
  <c r="M116" i="1"/>
  <c r="K949" i="1"/>
  <c r="M949" i="1" s="1"/>
  <c r="M950" i="1"/>
  <c r="K986" i="1"/>
  <c r="M986" i="1" s="1"/>
  <c r="M987" i="1"/>
  <c r="K1114" i="1"/>
  <c r="M1114" i="1" s="1"/>
  <c r="K1083" i="1"/>
  <c r="M1083" i="1" s="1"/>
  <c r="K1006" i="1"/>
  <c r="M1006" i="1" s="1"/>
  <c r="K854" i="1"/>
  <c r="M854" i="1" s="1"/>
  <c r="K836" i="1"/>
  <c r="K1173" i="1"/>
  <c r="K1150" i="1"/>
  <c r="K835" i="1" l="1"/>
  <c r="M835" i="1" s="1"/>
  <c r="M836" i="1"/>
  <c r="K1145" i="1"/>
  <c r="M1150" i="1"/>
  <c r="K1172" i="1"/>
  <c r="M1172" i="1" s="1"/>
  <c r="M1173" i="1"/>
  <c r="K310" i="1"/>
  <c r="M311" i="1"/>
  <c r="K1113" i="1"/>
  <c r="K1182" i="1"/>
  <c r="K834" i="1"/>
  <c r="K1157" i="1"/>
  <c r="K1032" i="1"/>
  <c r="K1127" i="1"/>
  <c r="M1127" i="1" s="1"/>
  <c r="K1078" i="1"/>
  <c r="K853" i="1"/>
  <c r="K1171" i="1" l="1"/>
  <c r="K1170" i="1" s="1"/>
  <c r="K833" i="1"/>
  <c r="M834" i="1"/>
  <c r="K1181" i="1"/>
  <c r="M1182" i="1"/>
  <c r="M1171" i="1"/>
  <c r="K1077" i="1"/>
  <c r="M1078" i="1"/>
  <c r="M310" i="1"/>
  <c r="K309" i="1"/>
  <c r="K1144" i="1"/>
  <c r="M1145" i="1"/>
  <c r="K1031" i="1"/>
  <c r="M1031" i="1" s="1"/>
  <c r="M1032" i="1"/>
  <c r="K852" i="1"/>
  <c r="M853" i="1"/>
  <c r="K1156" i="1"/>
  <c r="M1156" i="1" s="1"/>
  <c r="M1157" i="1"/>
  <c r="K1112" i="1"/>
  <c r="M1113" i="1"/>
  <c r="K911" i="1"/>
  <c r="K915" i="1"/>
  <c r="M915" i="1" s="1"/>
  <c r="K861" i="1"/>
  <c r="M861" i="1" s="1"/>
  <c r="K865" i="1"/>
  <c r="M865" i="1" s="1"/>
  <c r="K810" i="1"/>
  <c r="M810" i="1" s="1"/>
  <c r="K814" i="1"/>
  <c r="M814" i="1" s="1"/>
  <c r="K1061" i="1"/>
  <c r="K1010" i="1"/>
  <c r="K1111" i="1" l="1"/>
  <c r="M1112" i="1"/>
  <c r="K1076" i="1"/>
  <c r="M1076" i="1" s="1"/>
  <c r="M1077" i="1"/>
  <c r="K290" i="1"/>
  <c r="M290" i="1" s="1"/>
  <c r="M309" i="1"/>
  <c r="K910" i="1"/>
  <c r="M911" i="1"/>
  <c r="K845" i="1"/>
  <c r="M852" i="1"/>
  <c r="K1143" i="1"/>
  <c r="M1144" i="1"/>
  <c r="K1180" i="1"/>
  <c r="M1181" i="1"/>
  <c r="K1005" i="1"/>
  <c r="M1010" i="1"/>
  <c r="K1060" i="1"/>
  <c r="M1061" i="1"/>
  <c r="K1169" i="1"/>
  <c r="M1170" i="1"/>
  <c r="K832" i="1"/>
  <c r="M833" i="1"/>
  <c r="K914" i="1"/>
  <c r="K892" i="1"/>
  <c r="M892" i="1" s="1"/>
  <c r="K1046" i="1"/>
  <c r="K809" i="1"/>
  <c r="K860" i="1"/>
  <c r="K808" i="1" l="1"/>
  <c r="M809" i="1"/>
  <c r="K1045" i="1"/>
  <c r="M1046" i="1"/>
  <c r="K1168" i="1"/>
  <c r="M1168" i="1" s="1"/>
  <c r="M1169" i="1"/>
  <c r="M1143" i="1"/>
  <c r="K1142" i="1"/>
  <c r="K1075" i="1"/>
  <c r="K913" i="1"/>
  <c r="M914" i="1"/>
  <c r="K1004" i="1"/>
  <c r="M1005" i="1"/>
  <c r="K909" i="1"/>
  <c r="M909" i="1" s="1"/>
  <c r="M910" i="1"/>
  <c r="K859" i="1"/>
  <c r="M860" i="1"/>
  <c r="K831" i="1"/>
  <c r="M831" i="1" s="1"/>
  <c r="M832" i="1"/>
  <c r="K1052" i="1"/>
  <c r="M1060" i="1"/>
  <c r="K1179" i="1"/>
  <c r="M1180" i="1"/>
  <c r="K844" i="1"/>
  <c r="M845" i="1"/>
  <c r="K1110" i="1"/>
  <c r="M1111" i="1"/>
  <c r="K891" i="1"/>
  <c r="K956" i="1"/>
  <c r="K972" i="1"/>
  <c r="K930" i="1"/>
  <c r="M930" i="1" s="1"/>
  <c r="M844" i="1" l="1"/>
  <c r="K843" i="1"/>
  <c r="M843" i="1" s="1"/>
  <c r="K1051" i="1"/>
  <c r="M1051" i="1" s="1"/>
  <c r="M1052" i="1"/>
  <c r="K858" i="1"/>
  <c r="M858" i="1" s="1"/>
  <c r="M859" i="1"/>
  <c r="K1003" i="1"/>
  <c r="M1004" i="1"/>
  <c r="M1142" i="1"/>
  <c r="K1109" i="1"/>
  <c r="M1109" i="1" s="1"/>
  <c r="M1110" i="1"/>
  <c r="K902" i="1"/>
  <c r="M913" i="1"/>
  <c r="K1044" i="1"/>
  <c r="M1045" i="1"/>
  <c r="K971" i="1"/>
  <c r="M972" i="1"/>
  <c r="K955" i="1"/>
  <c r="M955" i="1" s="1"/>
  <c r="M956" i="1"/>
  <c r="M1179" i="1"/>
  <c r="K1178" i="1"/>
  <c r="M1178" i="1" s="1"/>
  <c r="K890" i="1"/>
  <c r="M890" i="1" s="1"/>
  <c r="M891" i="1"/>
  <c r="M1075" i="1"/>
  <c r="K807" i="1"/>
  <c r="M808" i="1"/>
  <c r="K857" i="1"/>
  <c r="K925" i="1"/>
  <c r="K780" i="1"/>
  <c r="M780" i="1" s="1"/>
  <c r="K214" i="1"/>
  <c r="K188" i="1"/>
  <c r="M188" i="1" s="1"/>
  <c r="K203" i="1"/>
  <c r="M203" i="1" s="1"/>
  <c r="K924" i="1" l="1"/>
  <c r="M925" i="1"/>
  <c r="M1044" i="1"/>
  <c r="K1043" i="1"/>
  <c r="M1043" i="1" s="1"/>
  <c r="M807" i="1"/>
  <c r="K806" i="1"/>
  <c r="M1003" i="1"/>
  <c r="K1002" i="1"/>
  <c r="M857" i="1"/>
  <c r="K213" i="1"/>
  <c r="M214" i="1"/>
  <c r="K1074" i="1"/>
  <c r="M1074" i="1" s="1"/>
  <c r="K970" i="1"/>
  <c r="M971" i="1"/>
  <c r="M902" i="1"/>
  <c r="K901" i="1"/>
  <c r="K1141" i="1"/>
  <c r="M1141" i="1" s="1"/>
  <c r="K187" i="1"/>
  <c r="K985" i="1"/>
  <c r="M985" i="1" s="1"/>
  <c r="K178" i="1"/>
  <c r="K136" i="1"/>
  <c r="M136" i="1" s="1"/>
  <c r="M1002" i="1" l="1"/>
  <c r="K1001" i="1"/>
  <c r="M1001" i="1" s="1"/>
  <c r="K186" i="1"/>
  <c r="M187" i="1"/>
  <c r="K805" i="1"/>
  <c r="M805" i="1" s="1"/>
  <c r="M806" i="1"/>
  <c r="K212" i="1"/>
  <c r="M212" i="1" s="1"/>
  <c r="M213" i="1"/>
  <c r="K177" i="1"/>
  <c r="M177" i="1" s="1"/>
  <c r="M178" i="1"/>
  <c r="K969" i="1"/>
  <c r="M970" i="1"/>
  <c r="K900" i="1"/>
  <c r="M901" i="1"/>
  <c r="K923" i="1"/>
  <c r="M924" i="1"/>
  <c r="K134" i="1"/>
  <c r="M134" i="1" s="1"/>
  <c r="K135" i="1"/>
  <c r="M135" i="1" s="1"/>
  <c r="K975" i="1"/>
  <c r="K346" i="1"/>
  <c r="K345" i="1" l="1"/>
  <c r="M345" i="1" s="1"/>
  <c r="M346" i="1"/>
  <c r="K974" i="1"/>
  <c r="M975" i="1"/>
  <c r="M923" i="1"/>
  <c r="K922" i="1"/>
  <c r="M922" i="1" s="1"/>
  <c r="K968" i="1"/>
  <c r="M968" i="1" s="1"/>
  <c r="M969" i="1"/>
  <c r="K185" i="1"/>
  <c r="M185" i="1" s="1"/>
  <c r="M186" i="1"/>
  <c r="M900" i="1"/>
  <c r="K856" i="1"/>
  <c r="M856" i="1" s="1"/>
  <c r="K160" i="1"/>
  <c r="M160" i="1" s="1"/>
  <c r="K967" i="1" l="1"/>
  <c r="M974" i="1"/>
  <c r="K417" i="1"/>
  <c r="K416" i="1" l="1"/>
  <c r="M416" i="1" s="1"/>
  <c r="M417" i="1"/>
  <c r="K921" i="1"/>
  <c r="M921" i="1" s="1"/>
  <c r="M967" i="1"/>
  <c r="K415" i="1"/>
  <c r="K405" i="1" l="1"/>
  <c r="M405" i="1" s="1"/>
  <c r="M415" i="1"/>
  <c r="K666" i="1"/>
  <c r="M666" i="1" s="1"/>
  <c r="K341" i="1" l="1"/>
  <c r="M341" i="1" s="1"/>
  <c r="K339" i="1"/>
  <c r="M339" i="1" s="1"/>
  <c r="K365" i="1" l="1"/>
  <c r="M365" i="1" s="1"/>
  <c r="K483" i="1" l="1"/>
  <c r="K457" i="1"/>
  <c r="M457" i="1" s="1"/>
  <c r="K159" i="1"/>
  <c r="M159" i="1" s="1"/>
  <c r="K66" i="1"/>
  <c r="M66" i="1" s="1"/>
  <c r="K561" i="1"/>
  <c r="M561" i="1" s="1"/>
  <c r="K574" i="1"/>
  <c r="K526" i="1"/>
  <c r="M526" i="1" s="1"/>
  <c r="K449" i="1"/>
  <c r="M449" i="1" s="1"/>
  <c r="K72" i="1"/>
  <c r="K35" i="1"/>
  <c r="M35" i="1" s="1"/>
  <c r="K37" i="1"/>
  <c r="M37" i="1" s="1"/>
  <c r="K19" i="1"/>
  <c r="M19" i="1" s="1"/>
  <c r="K21" i="1"/>
  <c r="M21" i="1" s="1"/>
  <c r="K28" i="1"/>
  <c r="K551" i="1"/>
  <c r="M551" i="1" s="1"/>
  <c r="K754" i="1"/>
  <c r="K723" i="1"/>
  <c r="K708" i="1"/>
  <c r="K704" i="1"/>
  <c r="K693" i="1"/>
  <c r="M693" i="1" s="1"/>
  <c r="K682" i="1"/>
  <c r="M682" i="1" s="1"/>
  <c r="K679" i="1"/>
  <c r="M679" i="1" s="1"/>
  <c r="K673" i="1"/>
  <c r="M673" i="1" s="1"/>
  <c r="K670" i="1"/>
  <c r="M670" i="1" s="1"/>
  <c r="K372" i="1"/>
  <c r="M372" i="1" s="1"/>
  <c r="K396" i="1"/>
  <c r="M396" i="1" s="1"/>
  <c r="K343" i="1"/>
  <c r="K281" i="1"/>
  <c r="K218" i="1"/>
  <c r="K217" i="1" s="1"/>
  <c r="K221" i="1"/>
  <c r="K172" i="1"/>
  <c r="K111" i="1"/>
  <c r="M111" i="1" s="1"/>
  <c r="K108" i="1"/>
  <c r="M108" i="1" s="1"/>
  <c r="K103" i="1"/>
  <c r="M103" i="1" s="1"/>
  <c r="K95" i="1"/>
  <c r="K83" i="1"/>
  <c r="K68" i="1"/>
  <c r="M68" i="1" s="1"/>
  <c r="K52" i="1"/>
  <c r="M52" i="1" s="1"/>
  <c r="K46" i="1"/>
  <c r="M46" i="1" s="1"/>
  <c r="K778" i="1"/>
  <c r="M778" i="1" s="1"/>
  <c r="K774" i="1"/>
  <c r="M774" i="1" s="1"/>
  <c r="K784" i="1"/>
  <c r="K171" i="1" l="1"/>
  <c r="M172" i="1"/>
  <c r="K82" i="1"/>
  <c r="M83" i="1"/>
  <c r="K280" i="1"/>
  <c r="M280" i="1" s="1"/>
  <c r="M281" i="1"/>
  <c r="K753" i="1"/>
  <c r="M754" i="1"/>
  <c r="K707" i="1"/>
  <c r="M707" i="1" s="1"/>
  <c r="M708" i="1"/>
  <c r="K23" i="1"/>
  <c r="M23" i="1" s="1"/>
  <c r="M28" i="1"/>
  <c r="K573" i="1"/>
  <c r="M573" i="1" s="1"/>
  <c r="M574" i="1"/>
  <c r="K94" i="1"/>
  <c r="M95" i="1"/>
  <c r="K338" i="1"/>
  <c r="M338" i="1" s="1"/>
  <c r="M343" i="1"/>
  <c r="K703" i="1"/>
  <c r="M703" i="1" s="1"/>
  <c r="M704" i="1"/>
  <c r="K783" i="1"/>
  <c r="M783" i="1" s="1"/>
  <c r="M784" i="1"/>
  <c r="K220" i="1"/>
  <c r="M220" i="1" s="1"/>
  <c r="M221" i="1"/>
  <c r="K716" i="1"/>
  <c r="M716" i="1" s="1"/>
  <c r="M723" i="1"/>
  <c r="K71" i="1"/>
  <c r="M71" i="1" s="1"/>
  <c r="M72" i="1"/>
  <c r="K471" i="1"/>
  <c r="M483" i="1"/>
  <c r="K448" i="1"/>
  <c r="M448" i="1" s="1"/>
  <c r="K102" i="1"/>
  <c r="K572" i="1"/>
  <c r="K279" i="1"/>
  <c r="K45" i="1"/>
  <c r="K669" i="1"/>
  <c r="K62" i="1"/>
  <c r="K371" i="1"/>
  <c r="K337" i="1"/>
  <c r="M337" i="1" s="1"/>
  <c r="K550" i="1"/>
  <c r="K773" i="1"/>
  <c r="K18" i="1"/>
  <c r="K522" i="1"/>
  <c r="K34" i="1"/>
  <c r="M34" i="1" s="1"/>
  <c r="K391" i="1"/>
  <c r="M391" i="1" s="1"/>
  <c r="K715" i="1" l="1"/>
  <c r="K549" i="1"/>
  <c r="M550" i="1"/>
  <c r="K216" i="1"/>
  <c r="M216" i="1" s="1"/>
  <c r="K44" i="1"/>
  <c r="M44" i="1" s="1"/>
  <c r="M45" i="1"/>
  <c r="K714" i="1"/>
  <c r="M714" i="1" s="1"/>
  <c r="M715" i="1"/>
  <c r="K61" i="1"/>
  <c r="M61" i="1" s="1"/>
  <c r="M62" i="1"/>
  <c r="K93" i="1"/>
  <c r="M94" i="1"/>
  <c r="K81" i="1"/>
  <c r="M82" i="1"/>
  <c r="K17" i="1"/>
  <c r="M17" i="1" s="1"/>
  <c r="M18" i="1"/>
  <c r="K571" i="1"/>
  <c r="M572" i="1"/>
  <c r="K517" i="1"/>
  <c r="M517" i="1" s="1"/>
  <c r="M522" i="1"/>
  <c r="K237" i="1"/>
  <c r="M237" i="1" s="1"/>
  <c r="M279" i="1"/>
  <c r="K744" i="1"/>
  <c r="M753" i="1"/>
  <c r="K772" i="1"/>
  <c r="M773" i="1"/>
  <c r="K364" i="1"/>
  <c r="M371" i="1"/>
  <c r="K662" i="1"/>
  <c r="M662" i="1" s="1"/>
  <c r="M669" i="1"/>
  <c r="K98" i="1"/>
  <c r="M102" i="1"/>
  <c r="K470" i="1"/>
  <c r="M471" i="1"/>
  <c r="K170" i="1"/>
  <c r="M170" i="1" s="1"/>
  <c r="M171" i="1"/>
  <c r="K447" i="1"/>
  <c r="M447" i="1" s="1"/>
  <c r="K33" i="1"/>
  <c r="M33" i="1" s="1"/>
  <c r="K32" i="1"/>
  <c r="M32" i="1" s="1"/>
  <c r="K43" i="1"/>
  <c r="M43" i="1" s="1"/>
  <c r="K334" i="1"/>
  <c r="K169" i="1"/>
  <c r="M169" i="1" s="1"/>
  <c r="K390" i="1"/>
  <c r="K516" i="1"/>
  <c r="M516" i="1" s="1"/>
  <c r="K16" i="1"/>
  <c r="K389" i="1" l="1"/>
  <c r="M390" i="1"/>
  <c r="K333" i="1"/>
  <c r="M334" i="1"/>
  <c r="M470" i="1"/>
  <c r="K469" i="1"/>
  <c r="M469" i="1" s="1"/>
  <c r="K771" i="1"/>
  <c r="M771" i="1" s="1"/>
  <c r="M772" i="1"/>
  <c r="K570" i="1"/>
  <c r="M570" i="1" s="1"/>
  <c r="M571" i="1"/>
  <c r="K80" i="1"/>
  <c r="M80" i="1" s="1"/>
  <c r="M81" i="1"/>
  <c r="K15" i="1"/>
  <c r="M15" i="1" s="1"/>
  <c r="M16" i="1"/>
  <c r="K363" i="1"/>
  <c r="M364" i="1"/>
  <c r="K92" i="1"/>
  <c r="M92" i="1" s="1"/>
  <c r="M93" i="1"/>
  <c r="K97" i="1"/>
  <c r="M97" i="1" s="1"/>
  <c r="M98" i="1"/>
  <c r="M744" i="1"/>
  <c r="K743" i="1"/>
  <c r="K211" i="1"/>
  <c r="M211" i="1" s="1"/>
  <c r="K661" i="1"/>
  <c r="K548" i="1"/>
  <c r="M548" i="1" s="1"/>
  <c r="M549" i="1"/>
  <c r="K446" i="1"/>
  <c r="K14" i="1"/>
  <c r="M14" i="1" s="1"/>
  <c r="K31" i="1" l="1"/>
  <c r="M31" i="1" s="1"/>
  <c r="K660" i="1"/>
  <c r="M661" i="1"/>
  <c r="K445" i="1"/>
  <c r="M446" i="1"/>
  <c r="M363" i="1"/>
  <c r="K362" i="1"/>
  <c r="K328" i="1"/>
  <c r="M333" i="1"/>
  <c r="K210" i="1"/>
  <c r="K742" i="1"/>
  <c r="M742" i="1" s="1"/>
  <c r="M743" i="1"/>
  <c r="K770" i="1"/>
  <c r="K388" i="1"/>
  <c r="M389" i="1"/>
  <c r="K434" i="1" l="1"/>
  <c r="M434" i="1" s="1"/>
  <c r="M445" i="1"/>
  <c r="K184" i="1"/>
  <c r="M210" i="1"/>
  <c r="M660" i="1"/>
  <c r="K659" i="1"/>
  <c r="K327" i="1"/>
  <c r="M327" i="1" s="1"/>
  <c r="M328" i="1"/>
  <c r="K361" i="1"/>
  <c r="M361" i="1" s="1"/>
  <c r="M362" i="1"/>
  <c r="M388" i="1"/>
  <c r="K387" i="1"/>
  <c r="K769" i="1"/>
  <c r="M770" i="1"/>
  <c r="K386" i="1" l="1"/>
  <c r="M386" i="1" s="1"/>
  <c r="M387" i="1"/>
  <c r="M184" i="1"/>
  <c r="K30" i="1"/>
  <c r="K650" i="1"/>
  <c r="M650" i="1" s="1"/>
  <c r="M659" i="1"/>
  <c r="K762" i="1"/>
  <c r="M762" i="1" s="1"/>
  <c r="M769" i="1"/>
  <c r="K1216" i="1" l="1"/>
  <c r="M1216" i="1" s="1"/>
  <c r="M30" i="1"/>
</calcChain>
</file>

<file path=xl/sharedStrings.xml><?xml version="1.0" encoding="utf-8"?>
<sst xmlns="http://schemas.openxmlformats.org/spreadsheetml/2006/main" count="10069" uniqueCount="781">
  <si>
    <t>НАИМЕНОВАНИЕ</t>
  </si>
  <si>
    <t>Вед.</t>
  </si>
  <si>
    <t>Рз</t>
  </si>
  <si>
    <t>ПР</t>
  </si>
  <si>
    <t>ВР</t>
  </si>
  <si>
    <t>П</t>
  </si>
  <si>
    <t>ПП</t>
  </si>
  <si>
    <t>МР</t>
  </si>
  <si>
    <t>НР</t>
  </si>
  <si>
    <t>3</t>
  </si>
  <si>
    <t>4</t>
  </si>
  <si>
    <t>5</t>
  </si>
  <si>
    <t>6</t>
  </si>
  <si>
    <t>7</t>
  </si>
  <si>
    <t>8</t>
  </si>
  <si>
    <t>9</t>
  </si>
  <si>
    <t>00</t>
  </si>
  <si>
    <t>0</t>
  </si>
  <si>
    <t>00000</t>
  </si>
  <si>
    <t>000</t>
  </si>
  <si>
    <t>Общегосударственные вопросы</t>
  </si>
  <si>
    <t>01</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</si>
  <si>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</si>
  <si>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</si>
  <si>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50</t>
  </si>
  <si>
    <t>1</t>
  </si>
  <si>
    <t>Расходы на выплаты персоналу в целях обеспечения выполнения функций муниципальными органами, казенными учреждениями, органами управления государственными внебюджетными фондами</t>
  </si>
  <si>
    <t>10010</t>
  </si>
  <si>
    <t>100</t>
  </si>
  <si>
    <t>Расходы на выплаты по оплате труда работников органа местного самоуправления</t>
  </si>
  <si>
    <t>10020</t>
  </si>
  <si>
    <t>Обеспечение деятельности законодательного (представительного) органа местного самоуправления</t>
  </si>
  <si>
    <t>Непрограммные расходы в рамках обеспечения деятельности аппарата законодательного (представительного) органа местного самоуправления</t>
  </si>
  <si>
    <t>Расходы на обеспечение функций органов местного самоуправления</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</si>
  <si>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</si>
  <si>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Закупка товаров, работ и услуг для государственных (муниципальных) нужд</t>
  </si>
  <si>
    <t>200</t>
  </si>
  <si>
    <t>Иные бюджетные ассигнования</t>
  </si>
  <si>
    <t>800</t>
  </si>
  <si>
    <t>Расходы на выплаты  по оплате труда работников органов местного самоуправления</t>
  </si>
  <si>
    <t>Другие общегосударственные вопросы</t>
  </si>
  <si>
    <t>Обеспечение гарантий муниципальных служащих</t>
  </si>
  <si>
    <t>Социальное обеспечение и иные выплаты населению</t>
  </si>
  <si>
    <t>02</t>
  </si>
  <si>
    <t>51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</si>
  <si>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</si>
  <si>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Обеспечение деятельности исполнительного органа местного самоуправления</t>
  </si>
  <si>
    <t xml:space="preserve">Непрограммные расходы в рамках обеспечения деятельности местной администрации </t>
  </si>
  <si>
    <t>Организация и осуществление деятельности по опеке и попечительству в области здравоохранения</t>
  </si>
  <si>
    <t>76100</t>
  </si>
  <si>
    <t>76360</t>
  </si>
  <si>
    <t>76630</t>
  </si>
  <si>
    <t>04</t>
  </si>
  <si>
    <t>07</t>
  </si>
  <si>
    <t>Судебная система</t>
  </si>
  <si>
    <t>Непрограммные расходы в рамках обеспечения деятельности судебной системы</t>
  </si>
  <si>
    <t>51200</t>
  </si>
  <si>
    <t>Резервные фонды</t>
  </si>
  <si>
    <t>Резервные фонды местных администраций</t>
  </si>
  <si>
    <t>20020</t>
  </si>
  <si>
    <t>Непрограммные расходы в рамках обеспечения деятельности других общегосударственных вопросов</t>
  </si>
  <si>
    <t>76610</t>
  </si>
  <si>
    <t>10050</t>
  </si>
  <si>
    <t>Расходы, связанные с общегосударственным управлением</t>
  </si>
  <si>
    <t>22050</t>
  </si>
  <si>
    <t>06</t>
  </si>
  <si>
    <t>Расходы на обеспечение деятельности (оказание услуг) муниципальных учреждений</t>
  </si>
  <si>
    <t>11010</t>
  </si>
  <si>
    <t>05</t>
  </si>
  <si>
    <t>20040</t>
  </si>
  <si>
    <t>76930</t>
  </si>
  <si>
    <t>20030</t>
  </si>
  <si>
    <t>13</t>
  </si>
  <si>
    <t>Национальная безопасность и правоохранительная деятельность</t>
  </si>
  <si>
    <t>20050</t>
  </si>
  <si>
    <t>Национальная экономика</t>
  </si>
  <si>
    <t>Дорожное хозяйство (дорожные фонды)</t>
  </si>
  <si>
    <t>Другие вопросы в области национальной экономики</t>
  </si>
  <si>
    <t>12</t>
  </si>
  <si>
    <t>Оказание финансовой поддержки субъектам малого и среднего предпринимательства</t>
  </si>
  <si>
    <t>60010</t>
  </si>
  <si>
    <t>Мероприятия по совершенствованию организационной, информационной и консультационной поддержки малого и среднего предпринимательства</t>
  </si>
  <si>
    <t>20080</t>
  </si>
  <si>
    <t>2</t>
  </si>
  <si>
    <t>Расходы на участие в выставочно-ярмарочных мероприятиях, форумах, конференциях</t>
  </si>
  <si>
    <t>20240</t>
  </si>
  <si>
    <t>57</t>
  </si>
  <si>
    <t>Жилищно-коммунальное хозяйство</t>
  </si>
  <si>
    <t>60</t>
  </si>
  <si>
    <t>77150</t>
  </si>
  <si>
    <t>Охрана семьи и детства</t>
  </si>
  <si>
    <t>10</t>
  </si>
  <si>
    <t>300</t>
  </si>
  <si>
    <t>Физическая культура и спорт</t>
  </si>
  <si>
    <t>11</t>
  </si>
  <si>
    <t>Массовый спорт</t>
  </si>
  <si>
    <t>20100</t>
  </si>
  <si>
    <t>10080</t>
  </si>
  <si>
    <t>09</t>
  </si>
  <si>
    <t>Обеспечение деятельности финансовых, налоговых и таможенных органов и органов финансового ( финансово-бюджетного) надзора</t>
  </si>
  <si>
    <t>Образование</t>
  </si>
  <si>
    <t>Дошкольное образование</t>
  </si>
  <si>
    <t>Общее образование</t>
  </si>
  <si>
    <t>Предоставление субсидий бюджетным,
автономным учреждениям и иным некоммерческим организациям</t>
  </si>
  <si>
    <t>600</t>
  </si>
  <si>
    <t xml:space="preserve">Проведение мероприятий для детей и молодежи </t>
  </si>
  <si>
    <t>20370</t>
  </si>
  <si>
    <t>Другие вопросы в области образования</t>
  </si>
  <si>
    <t>Основное мероприятие "Осуществление управленческих функций по реализации полномочий в области образования и молодежной политики"</t>
  </si>
  <si>
    <t>76890</t>
  </si>
  <si>
    <t>Социальная политика</t>
  </si>
  <si>
    <t>76140</t>
  </si>
  <si>
    <t>Социальное обеспечение населения</t>
  </si>
  <si>
    <t>08</t>
  </si>
  <si>
    <t>52500</t>
  </si>
  <si>
    <t>52200</t>
  </si>
  <si>
    <t>76260</t>
  </si>
  <si>
    <t>76240</t>
  </si>
  <si>
    <t>76270</t>
  </si>
  <si>
    <t>Другие вопросы в области социальной политики</t>
  </si>
  <si>
    <t>76210</t>
  </si>
  <si>
    <t>Сельское хозяйство и рыболовство</t>
  </si>
  <si>
    <t>Расходы на обеспечение функций органов местного самоуправления по реализации отдельных государственных полномочий в области сельского хозяйства</t>
  </si>
  <si>
    <t>Расходы на выплаты по оплате труда и начисления  работников местного самоуправления</t>
  </si>
  <si>
    <t>76530</t>
  </si>
  <si>
    <t>76540</t>
  </si>
  <si>
    <t>Культура</t>
  </si>
  <si>
    <t>Меры социальной поддержки отдельных категорий граждан, работающих и проживающих в сельской местности в денежном выражении</t>
  </si>
  <si>
    <t>80010</t>
  </si>
  <si>
    <t>22240</t>
  </si>
  <si>
    <t>76200</t>
  </si>
  <si>
    <t>20090</t>
  </si>
  <si>
    <t>Председатель законодательного (представительного) органа муниципального образования</t>
  </si>
  <si>
    <t xml:space="preserve">ЦСР </t>
  </si>
  <si>
    <t>0000</t>
  </si>
  <si>
    <t>Непрограммные расходы в рамках обеспечения деятельности других  вопросов в области жилищно-коммунального хозяйства</t>
  </si>
  <si>
    <t>17</t>
  </si>
  <si>
    <t>15</t>
  </si>
  <si>
    <t xml:space="preserve">                                                                                                                                   </t>
  </si>
  <si>
    <t xml:space="preserve">                                                                                                                         </t>
  </si>
  <si>
    <t>Основное мероприятие "Обеспечение деятельности работников архивного отдела"</t>
  </si>
  <si>
    <t>Расходы на проведение мероприятий по организации отдыха детей в лагерях дневного пребывания</t>
  </si>
  <si>
    <t>77190</t>
  </si>
  <si>
    <t>77170</t>
  </si>
  <si>
    <t>77160</t>
  </si>
  <si>
    <t>Расходы на организацию и осуществление деятельности по опеке и попечительству в области образования</t>
  </si>
  <si>
    <t>Осуществление управленческих функций по реализации отдельных государственных полномочий в области сельского хозяйства</t>
  </si>
  <si>
    <t>Оплата жилищно-коммунальных услуг отдельным категориям граждан</t>
  </si>
  <si>
    <t>Предоставление государственной социальной помощи малоимущим семьям, малоимущим одиноко проживающим гражданам</t>
  </si>
  <si>
    <t>Выплата ежегодного социального пособия на проезд учащимся (студентам)</t>
  </si>
  <si>
    <t>Формирование, содержание и использование Архивного фонда Ставропольского края</t>
  </si>
  <si>
    <t>Обеспечение деятельности депутатов Думы Ставропольского края и их помощников в избирательном округе</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</si>
  <si>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</si>
  <si>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Осуществление отдельных государственных полномочий в области труда и социальной защиты отдельных категорий граждан</t>
  </si>
  <si>
    <t>Дополнительное образование детей</t>
  </si>
  <si>
    <t xml:space="preserve">Молодежная  политика  </t>
  </si>
  <si>
    <t>Осуществление отдельных государственных полномочий Ставропольского края по созданию административных комиссий</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</si>
  <si>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 основного общего, среднего общего образования в частных общеобразовательных организациях</t>
  </si>
  <si>
    <t>Выплата ежегодной денежной компенсации многодетным семьям на каждого из детей не старше 18 лет, обучающихся в общеобразовательных организациях, на приобретение комплекта школьной одежды, спортивной одежды и обуви и школьных письменных принадлежностей</t>
  </si>
  <si>
    <t>Обеспечение мер социальной поддержки ветеранов труда и тружеников тыла</t>
  </si>
  <si>
    <t>78210</t>
  </si>
  <si>
    <t>Обеспечение мер социальной поддержки ветеранов труда Ставропольского края</t>
  </si>
  <si>
    <t>78220</t>
  </si>
  <si>
    <t>Обеспечение мер социальной поддержки реабилитированных лиц и лиц, признанных пострадавшими от политических репрессий</t>
  </si>
  <si>
    <t>78230</t>
  </si>
  <si>
    <t>Ежемесячная доплата к пенсии гражданам, ставшим инвалидами при исполнении служебных обязанностей в районах боевых действий</t>
  </si>
  <si>
    <t>78240</t>
  </si>
  <si>
    <t>Ежемесячная денежная выплата семьям погибших ветеранов боевых действий</t>
  </si>
  <si>
    <t>78250</t>
  </si>
  <si>
    <t>Предоставление гражданам субсидий на оплату жилого помещения и коммунальных услуг</t>
  </si>
  <si>
    <t>78260</t>
  </si>
  <si>
    <t>Выплата ежемесячной денежной компенсации на каждого ребенка в возрасте до 18 лет многодетным семьям</t>
  </si>
  <si>
    <t>Выплата единовременного пособия усыновителям</t>
  </si>
  <si>
    <t>78140</t>
  </si>
  <si>
    <t>Выплата на содержание детей-сирот и детей, оставшихся без попечения родителей, в приемных семьях, а также на вознаграждение, причитающееся приемным родителям</t>
  </si>
  <si>
    <t>Выплата денежных средств на содержание ребенка опекуну (попечителю)</t>
  </si>
  <si>
    <t>Функционирование высшего должностного лица субъекта Российской Федерации и муниципального образования</t>
  </si>
  <si>
    <t>КУЛЬТУРА, КИНЕМАТОГРАФИЯ</t>
  </si>
  <si>
    <t>Создание и организация деятельности комиссий по делам несовершеннолетних и защите их прав</t>
  </si>
  <si>
    <r>
      <t xml:space="preserve">Основное мероприятие </t>
    </r>
    <r>
      <rPr>
        <sz val="14"/>
        <rFont val="Calibri"/>
        <family val="2"/>
        <charset val="204"/>
      </rPr>
      <t>«</t>
    </r>
    <r>
      <rPr>
        <sz val="14"/>
        <rFont val="Times New Roman"/>
        <family val="1"/>
        <charset val="204"/>
      </rPr>
      <t>Развитие деятельности в области опеки и попечистельства</t>
    </r>
    <r>
      <rPr>
        <sz val="14"/>
        <rFont val="Calibri"/>
        <family val="2"/>
        <charset val="204"/>
      </rPr>
      <t>»</t>
    </r>
  </si>
  <si>
    <r>
      <t xml:space="preserve">Основные мероприятия </t>
    </r>
    <r>
      <rPr>
        <sz val="14"/>
        <rFont val="Calibri"/>
        <family val="2"/>
        <charset val="204"/>
      </rPr>
      <t>«</t>
    </r>
    <r>
      <rPr>
        <sz val="14"/>
        <rFont val="Times New Roman"/>
        <family val="1"/>
        <charset val="204"/>
      </rPr>
      <t>Снижение рисков и смягчение последствий чрезвычайной ситуации природного и техногенного характера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</si>
  <si>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Создание эффективной системы поддержки малого и среднего предпринимательства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</si>
  <si>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Улучшение условий для осуществления предпринимательской деятельности</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</si>
  <si>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Обеспечение мероприятий, направленных на формирование благоприятного инвестиционного имиджа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</si>
  <si>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Развитие дошкольного образования</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</si>
  <si>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Развитие общего образования</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</si>
  <si>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Развитие организационно-воспитательной работы с молодежью</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</si>
  <si>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Обеспечение деятельности оздоровительно-образовательного центра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</si>
  <si>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t>
    </r>
    <r>
      <rPr>
        <sz val="14"/>
        <rFont val="Calibri"/>
        <family val="2"/>
        <charset val="204"/>
      </rPr>
      <t>»</t>
    </r>
  </si>
  <si>
    <r>
      <t xml:space="preserve">Осуществление ежегодной денежной выплаты лицам, награжденным нагрудным знаком </t>
    </r>
    <r>
      <rPr>
        <sz val="14"/>
        <rFont val="Calibri"/>
        <family val="2"/>
        <charset val="204"/>
      </rPr>
      <t>«</t>
    </r>
    <r>
      <rPr>
        <sz val="14"/>
        <rFont val="Times New Roman"/>
        <family val="1"/>
        <charset val="204"/>
      </rPr>
      <t>Почетный донор России</t>
    </r>
    <r>
      <rPr>
        <sz val="14"/>
        <rFont val="Calibri"/>
        <family val="2"/>
        <charset val="204"/>
      </rPr>
      <t>»</t>
    </r>
  </si>
  <si>
    <r>
      <t xml:space="preserve">Основное мерприятие </t>
    </r>
    <r>
      <rPr>
        <sz val="14"/>
        <rFont val="Calibri"/>
        <family val="2"/>
        <charset val="204"/>
      </rPr>
      <t>«</t>
    </r>
    <r>
      <rPr>
        <sz val="14"/>
        <rFont val="Times New Roman"/>
        <family val="1"/>
        <charset val="204"/>
      </rPr>
      <t>Оказание адресной социальной помощи семьям с детьми, проживающим на территории района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</si>
  <si>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Обеспечение деятельности реализации программы</t>
    </r>
    <r>
      <rPr>
        <sz val="14"/>
        <rFont val="Calibri"/>
        <family val="2"/>
        <charset val="204"/>
      </rPr>
      <t>»</t>
    </r>
  </si>
  <si>
    <r>
      <t>Основное мероприятие</t>
    </r>
    <r>
      <rPr>
        <sz val="14"/>
        <rFont val="Calibri"/>
        <family val="2"/>
        <charset val="204"/>
      </rPr>
      <t>««</t>
    </r>
    <r>
      <rPr>
        <sz val="14"/>
        <rFont val="Times New Roman"/>
        <family val="1"/>
        <charset val="204"/>
      </rPr>
      <t>Обеспечение деятельности по реализации подпрограммы</t>
    </r>
    <r>
      <rPr>
        <sz val="14"/>
        <rFont val="Calibri"/>
        <family val="2"/>
        <charset val="204"/>
      </rPr>
      <t>»</t>
    </r>
  </si>
  <si>
    <t>59</t>
  </si>
  <si>
    <t>R4620</t>
  </si>
  <si>
    <t>78110</t>
  </si>
  <si>
    <t>78130</t>
  </si>
  <si>
    <t xml:space="preserve">Резервные фонды </t>
  </si>
  <si>
    <t>77220</t>
  </si>
  <si>
    <t>Расходы на обеспечение деятельности (оказание услуг) муниципальных учреждений (централизованная бухгалтерия)</t>
  </si>
  <si>
    <t>АДМИНИСТРАЦИЯ СОВЕТСКОГО ГОРОДСКОГО ОКРУГА СТАВРОПОЛЬСКОГО КРАЯ</t>
  </si>
  <si>
    <t>602</t>
  </si>
  <si>
    <t>606</t>
  </si>
  <si>
    <t>УПРАВЛЕНИЕ ОБРАЗОВАНИЯ АДМИНИСТРАЦИИ СОВЕТСКОГО ГОРОДСКОГО ОКРУГА СТАВРОПОЛЬСКОГО КРАЯ</t>
  </si>
  <si>
    <t>ВСЕГО РАСХОДОВ</t>
  </si>
  <si>
    <t>609</t>
  </si>
  <si>
    <t>Глава городского округа</t>
  </si>
  <si>
    <t>Программа «Противодействие  коррупции на территории Советского городского округа Ставропольского края »</t>
  </si>
  <si>
    <t>Мероприятия по информированию и подготовке населения и организаций Советского городского округа Ставропольского края к действиям в чрезвычайных ситуациях природного и техногенного характера</t>
  </si>
  <si>
    <t>Муниципальная программа  «Экономическое развитие Советского городского округа Ставропольского края »</t>
  </si>
  <si>
    <t>601</t>
  </si>
  <si>
    <t>Непрограммные расходы по МКУ "Хозяйственно - эксплутационная служба"</t>
  </si>
  <si>
    <r>
      <t xml:space="preserve">Основное мероприятие </t>
    </r>
    <r>
      <rPr>
        <sz val="14"/>
        <rFont val="Calibri"/>
        <family val="2"/>
        <charset val="204"/>
      </rPr>
      <t>«</t>
    </r>
    <r>
      <rPr>
        <sz val="14"/>
        <rFont val="Times New Roman"/>
        <family val="1"/>
        <charset val="204"/>
      </rPr>
      <t>Обеспечение функционирования и развития Единой дежурно-диспетчерской службы Советского городского округа</t>
    </r>
    <r>
      <rPr>
        <sz val="14"/>
        <rFont val="Calibri"/>
        <family val="2"/>
        <charset val="204"/>
      </rPr>
      <t>»</t>
    </r>
  </si>
  <si>
    <r>
      <t xml:space="preserve">Подпрограмма </t>
    </r>
    <r>
      <rPr>
        <sz val="14"/>
        <rFont val="Calibri"/>
        <family val="2"/>
        <charset val="204"/>
      </rPr>
      <t>«С</t>
    </r>
    <r>
      <rPr>
        <sz val="14"/>
        <rFont val="Times New Roman"/>
        <family val="1"/>
        <charset val="204"/>
      </rPr>
      <t>оздание благоприятных условий для привлечения инвестиций в Советском городском округе Ставропольского края</t>
    </r>
    <r>
      <rPr>
        <sz val="14"/>
        <rFont val="Calibri"/>
        <family val="2"/>
        <charset val="204"/>
      </rPr>
      <t>»</t>
    </r>
  </si>
  <si>
    <r>
      <t xml:space="preserve">Подпрограмма </t>
    </r>
    <r>
      <rPr>
        <sz val="14"/>
        <rFont val="Calibri"/>
        <family val="2"/>
        <charset val="204"/>
      </rPr>
      <t>«</t>
    </r>
    <r>
      <rPr>
        <sz val="14"/>
        <rFont val="Times New Roman"/>
        <family val="1"/>
        <charset val="204"/>
      </rPr>
      <t>Развитие малого и среднего предпринимательства в Советском городском округе  Ставропольского края</t>
    </r>
    <r>
      <rPr>
        <sz val="14"/>
        <rFont val="Calibri"/>
        <family val="2"/>
        <charset val="204"/>
      </rPr>
      <t>»</t>
    </r>
  </si>
  <si>
    <t>Коммунальное хозяйство</t>
  </si>
  <si>
    <t>70</t>
  </si>
  <si>
    <t>22300</t>
  </si>
  <si>
    <t>22310</t>
  </si>
  <si>
    <t>22320</t>
  </si>
  <si>
    <t>Прочие мероприятия по благоустройству</t>
  </si>
  <si>
    <t>22330</t>
  </si>
  <si>
    <t>632</t>
  </si>
  <si>
    <r>
      <t xml:space="preserve">Подпрограмма </t>
    </r>
    <r>
      <rPr>
        <sz val="14"/>
        <rFont val="Calibri"/>
        <family val="2"/>
        <charset val="204"/>
      </rPr>
      <t>«</t>
    </r>
    <r>
      <rPr>
        <sz val="14"/>
        <rFont val="Times New Roman"/>
        <family val="1"/>
        <charset val="204"/>
      </rPr>
      <t xml:space="preserve">Развитие сельского хозяйства в Советском городском округе Ставропольского края </t>
    </r>
    <r>
      <rPr>
        <sz val="14"/>
        <rFont val="Calibri"/>
        <family val="2"/>
        <charset val="204"/>
      </rPr>
      <t>»</t>
    </r>
  </si>
  <si>
    <t>Подпрограмма "Обеспечение жильем молодых семей в Советском городском округе Ставропольского края"</t>
  </si>
  <si>
    <t>670</t>
  </si>
  <si>
    <t>671</t>
  </si>
  <si>
    <t>672</t>
  </si>
  <si>
    <t>673</t>
  </si>
  <si>
    <t>674</t>
  </si>
  <si>
    <t>675</t>
  </si>
  <si>
    <t>Благоустройство</t>
  </si>
  <si>
    <t>Профессиональная подготовка переподготовка и повышение квалификации</t>
  </si>
  <si>
    <t>СОВЕТ  ДЕПУТАТОВ СОВЕТСКОГО ГОРОДСКОГО ОКРУГА СТАВРОПОЛЬСКОГО КРАЯ</t>
  </si>
  <si>
    <t>Муниципальная программа Советского городского округа Ставропольского края «Социальная поддержка граждан Советского городского округа Ставропольского края »</t>
  </si>
  <si>
    <t>Подпрограмма "Реализация муниципальной политики в области землеустройства и землепользования в Советском городском округе Ставропольского края"</t>
  </si>
  <si>
    <t>УПРАВЛЕНИЕ ИМУЩЕСТВЕННЫХ И ЗЕМЕЛЬНЫХ ОТНОШЕНИЙ АДМИНИСТРАЦИИ СОВЕТСКОГО ГОРОДСКОГО ОКРУГА СТАВРОПОЛЬСКОГО КРАЯ</t>
  </si>
  <si>
    <t>Расходы на обеспечение деятельности (оказание услуг) казенных учреждений</t>
  </si>
  <si>
    <t>21440</t>
  </si>
  <si>
    <t>21420</t>
  </si>
  <si>
    <t>Основное мероприятие "Развитие культурно-досуговой деятельности в округе"</t>
  </si>
  <si>
    <t xml:space="preserve">Подпрограмма "Энергосбережение и повышение энергетической эффективности в Советском городском округе Ставрпопольского края" </t>
  </si>
  <si>
    <t>Основное мероприятие "Озеленение"</t>
  </si>
  <si>
    <t>Мероприятия по созданию и содержанию объектов озеленения</t>
  </si>
  <si>
    <t>Основное мероприятие "Содержание мест захоронения"</t>
  </si>
  <si>
    <t>Основное мероприятие "Прочее благоустройство"</t>
  </si>
  <si>
    <t>Подпрограмма" Энергосбережение и повышение энергетической эффективностиа в Советском городском округе Ставропольского края"</t>
  </si>
  <si>
    <t>Подпрограмма "Обеспечение безопасности дорожного движения на улично-дорожной сети Советского городского округа Ставропольского края"</t>
  </si>
  <si>
    <r>
      <t xml:space="preserve">Муниципальная программа </t>
    </r>
    <r>
      <rPr>
        <sz val="14"/>
        <rFont val="Calibri"/>
        <family val="2"/>
        <charset val="204"/>
      </rPr>
      <t>«</t>
    </r>
    <r>
      <rPr>
        <sz val="14"/>
        <rFont val="Times New Roman"/>
        <family val="1"/>
        <charset val="204"/>
      </rPr>
      <t xml:space="preserve">Развитие образования и молодежной политики в Советском городском округе Ставропольского края </t>
    </r>
    <r>
      <rPr>
        <sz val="14"/>
        <rFont val="Calibri"/>
        <family val="2"/>
        <charset val="204"/>
      </rPr>
      <t>»</t>
    </r>
  </si>
  <si>
    <t>ФИНАНСОВОЕ УПРАВЛЕНИЕ АДМИНИСТРАЦИИ СОВЕТСКОГО ГОРОДСКОГО ОКРУГА СТАВРОПОЛЬСКОГО КРАЯ</t>
  </si>
  <si>
    <t>УПРАВЛЕНИЕ ТРУДА И СОЦИАЛЬНОЙ ЗАЩИТЫ НАСЕЛЕНИЯ АДМИНИСТРАЦИИ СОВЕТСКОГО ГОРОДСКОГО ОКРУГА СТАВРОПОЛЬСКОГО КРАЯ</t>
  </si>
  <si>
    <t>УПРАВЛЕНИЕ СЕЛЬСКОГО ХОЗЯЙСТВА И ОХРАНЫ ОКРУЖАЮЩЕЙ СРЕДЫ СОВЕТСКОГО ГОРОДСКОГО ОКРУГА</t>
  </si>
  <si>
    <r>
      <t xml:space="preserve">Основное мероприятие </t>
    </r>
    <r>
      <rPr>
        <sz val="14"/>
        <rFont val="Calibri"/>
        <family val="2"/>
        <charset val="204"/>
      </rPr>
      <t>«</t>
    </r>
    <r>
      <rPr>
        <sz val="14"/>
        <rFont val="Times New Roman"/>
        <family val="1"/>
        <charset val="204"/>
      </rPr>
      <t>Развитие растениеводства в округе</t>
    </r>
    <r>
      <rPr>
        <sz val="14"/>
        <rFont val="Calibri"/>
        <family val="2"/>
        <charset val="204"/>
      </rPr>
      <t>»</t>
    </r>
  </si>
  <si>
    <t>56</t>
  </si>
  <si>
    <r>
      <t>Муниципальная программа Советского городского округа Ставропольского края</t>
    </r>
    <r>
      <rPr>
        <sz val="14"/>
        <rFont val="Calibri"/>
        <family val="2"/>
        <charset val="204"/>
      </rPr>
      <t>«</t>
    </r>
    <r>
      <rPr>
        <sz val="14"/>
        <rFont val="Times New Roman"/>
        <family val="1"/>
        <charset val="204"/>
      </rPr>
      <t xml:space="preserve">Развитие муниципальной службы в Советском городском округе Ставропольского края </t>
    </r>
    <r>
      <rPr>
        <sz val="14"/>
        <rFont val="Calibri"/>
        <family val="2"/>
        <charset val="204"/>
      </rPr>
      <t>»</t>
    </r>
  </si>
  <si>
    <r>
      <t xml:space="preserve">Муниципальная программа Советского городского округа Ставропольского края </t>
    </r>
    <r>
      <rPr>
        <sz val="14"/>
        <rFont val="Calibri"/>
        <family val="2"/>
        <charset val="204"/>
      </rPr>
      <t>«</t>
    </r>
    <r>
      <rPr>
        <sz val="14"/>
        <rFont val="Times New Roman"/>
        <family val="1"/>
        <charset val="204"/>
      </rPr>
      <t>Снижение административных барьеров, оптимизация и повышение качества предоставления государственных и муниципальных услуг в Советском городском округе  Ставропольского края</t>
    </r>
    <r>
      <rPr>
        <sz val="14"/>
        <rFont val="Calibri"/>
        <family val="2"/>
        <charset val="204"/>
      </rPr>
      <t>»</t>
    </r>
  </si>
  <si>
    <r>
      <t xml:space="preserve">Муниципальная программа Советского городского округа Ставропольского края </t>
    </r>
    <r>
      <rPr>
        <sz val="14"/>
        <rFont val="Calibri"/>
        <family val="2"/>
        <charset val="204"/>
      </rPr>
      <t>«</t>
    </r>
    <r>
      <rPr>
        <sz val="14"/>
        <rFont val="Times New Roman"/>
        <family val="1"/>
        <charset val="204"/>
      </rPr>
      <t xml:space="preserve">Развитие физической культуры и спорта в  Советском городском округе Ставропольского края </t>
    </r>
    <r>
      <rPr>
        <sz val="14"/>
        <rFont val="Calibri"/>
        <family val="2"/>
        <charset val="204"/>
      </rPr>
      <t>»</t>
    </r>
  </si>
  <si>
    <r>
      <t xml:space="preserve">Муниципальная программа Советского городского округа </t>
    </r>
    <r>
      <rPr>
        <sz val="14"/>
        <rFont val="Calibri"/>
        <family val="2"/>
        <charset val="204"/>
      </rPr>
      <t>«</t>
    </r>
    <r>
      <rPr>
        <sz val="14"/>
        <rFont val="Times New Roman"/>
        <family val="1"/>
        <charset val="204"/>
      </rPr>
      <t>Развитие образования и молодежной политики в Советском городско округе Ставропольского края</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</si>
  <si>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Развитие деятельности в области опеки и попечительства</t>
    </r>
    <r>
      <rPr>
        <sz val="14"/>
        <rFont val="Calibri"/>
        <family val="2"/>
        <charset val="204"/>
      </rPr>
      <t>»</t>
    </r>
  </si>
  <si>
    <t xml:space="preserve">Муниципальная программа Советского городского округаСтавропольского края «Развитие образования и молодежной политики в Советском городском округе Ставропольского края » </t>
  </si>
  <si>
    <t xml:space="preserve">Муниципальная программа Советского городского округа Ставропольского края «Развитие образования и молодежной политики в Советском городском округе Ставропольского края » </t>
  </si>
  <si>
    <t xml:space="preserve">Муниципальная программа Советского городского округа Ставропольского края«Развитие образования и молодежной политики в Советском городском округе Ставропольского края » </t>
  </si>
  <si>
    <t>Муниципальная программа Советского городского округа Ставропольского края "Развитие образования и молодежной политики в Советском городском округе Ставропольского края "</t>
  </si>
  <si>
    <t>Муниципальная программа  Советского городского округа Ставропольского края «Экономическое развитие Советского городского округа Ставропольского края »</t>
  </si>
  <si>
    <t>Подпрограмма "Обеспечение реализации муниципальной программы Советского городского округа Ставропольского края" Управление и распоряжение имуществом" и общепрограммные мероприятия"</t>
  </si>
  <si>
    <t>21450</t>
  </si>
  <si>
    <t>Подпрограмма " Ремонт и содержание улично -дорожной сети  Советского городского округа Ставропольского края"</t>
  </si>
  <si>
    <t>Муниципальная программа Советского городского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 »</t>
  </si>
  <si>
    <t>Муниципальная программа  Советского гордского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 »</t>
  </si>
  <si>
    <t>Муниципальная программа Советского городского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 »</t>
  </si>
  <si>
    <t>Муниципальная программа Советского городского округа Ставропольского края  "Развитие архивного дела в Советском городском округе Ставропольского края"</t>
  </si>
  <si>
    <r>
      <t xml:space="preserve">Муниципальная программа Советского городского округа Советского района </t>
    </r>
    <r>
      <rPr>
        <sz val="14"/>
        <rFont val="Calibri"/>
        <family val="2"/>
        <charset val="204"/>
      </rPr>
      <t>«</t>
    </r>
    <r>
      <rPr>
        <sz val="14"/>
        <rFont val="Times New Roman"/>
        <family val="1"/>
        <charset val="204"/>
      </rPr>
      <t xml:space="preserve">Развитие культуры в  Советском городском округе Ставропольского края </t>
    </r>
    <r>
      <rPr>
        <sz val="14"/>
        <rFont val="Calibri"/>
        <family val="2"/>
        <charset val="204"/>
      </rPr>
      <t>»</t>
    </r>
  </si>
  <si>
    <t>Муниципальная программа  Советского городского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 »</t>
  </si>
  <si>
    <r>
      <t xml:space="preserve">Основное мероприятие </t>
    </r>
    <r>
      <rPr>
        <sz val="14"/>
        <rFont val="Calibri"/>
        <family val="2"/>
        <charset val="204"/>
      </rPr>
      <t>«</t>
    </r>
    <r>
      <rPr>
        <sz val="14"/>
        <rFont val="Times New Roman"/>
        <family val="1"/>
        <charset val="204"/>
      </rPr>
      <t>Обеспечение деятельности по предоставлению государственных и муниципальных услуг МКУ МФЦ</t>
    </r>
    <r>
      <rPr>
        <sz val="14"/>
        <rFont val="Calibri"/>
        <family val="2"/>
        <charset val="204"/>
      </rPr>
      <t>»</t>
    </r>
  </si>
  <si>
    <t>Расходы в рамках обеспечения деятельности Финансового управления администрации Советского городского округа  Ставропольского края</t>
  </si>
  <si>
    <t xml:space="preserve">Подпрограмма "Модернизация и развитие коммунального хозяйства в Советском городском округе Ставрпопольского края" </t>
  </si>
  <si>
    <t>Основное мероприятие "Модернизация и развитие систем коммунальной инфраструктуры"</t>
  </si>
  <si>
    <t>22280</t>
  </si>
  <si>
    <t>Муниципальная программа Советского городского округа Ставропольского края "Модернизация, развитие и содержание коммунального хозяйства Советского городского округа Ставропольского края"</t>
  </si>
  <si>
    <t>Основное мероприятие "Мероприятия по уличному освещению и энергосбережению"</t>
  </si>
  <si>
    <t>Подпрограмма "Содержание, текущий ремонт систем коммунальной инфраструктуры Советского городского округа Ставропольского края"</t>
  </si>
  <si>
    <t>Муниципальная программа Советского городского округа Ставропольского края" Модернизация, развитие и содержание коммунального хозяйства Советского городского округа Ставропольского края"</t>
  </si>
  <si>
    <t>Мероприятия в области уличного освещения и энергосбережения</t>
  </si>
  <si>
    <t>Подпрограмма"Содержание, текущий ремонт систем коммунальной инфраструктуры Советского городского округа Ставропольского края"</t>
  </si>
  <si>
    <t>Содержание мест захоронения</t>
  </si>
  <si>
    <t>Модернизация и развитие систем коммунальной инфраструктуры</t>
  </si>
  <si>
    <t xml:space="preserve">Подпрограмма "Содержание, текущий ремонт систем коммунальной инфраструктуры Советского городского округа Ставрпопольского края" </t>
  </si>
  <si>
    <t>Мероприятия в области уличного освещения и энергосберержения</t>
  </si>
  <si>
    <t>Подпрограмма "Содержание, текущий ремонт систем коммунальной инфраструктуры Советского городского округа"</t>
  </si>
  <si>
    <t>Муниципальная программа Советского городского округа Ставропольского края «Развитие градостроительства, строительства и архитектуры в Советском городском округе Ставропольского края »</t>
  </si>
  <si>
    <t>Подпрограмма "Ремонт и содержание улично - дорожной сети Советского городского округа Ставропольского края"</t>
  </si>
  <si>
    <t>Подпрограмма "Модернизация, содержание, развитие транспортной инфраструктуры и обеспечение безопасности дорожного движения на автомобильных дорогах вне границ населенных пунктов"</t>
  </si>
  <si>
    <t>Расходы на работы по ремонту, содержанию и реконструкцию автомобильных дорог вне границ населенных пунктов</t>
  </si>
  <si>
    <t>Мероприятия по ремонту и содержанию улично - дорожной сети Советского городского округа Ставропольского края</t>
  </si>
  <si>
    <t>Муниципальная программа Советского городского округа Ставропольского края «Развитие дорожного хозяйства и повышение безопасности дорожного движения в Советском городском округе»</t>
  </si>
  <si>
    <t>Мероприятия по профилактике детского дорожно-транспортного травматизма</t>
  </si>
  <si>
    <t>Основное мероприятие «Обеспечение безопасности дорожного движения на улично-дорожной сети округа»</t>
  </si>
  <si>
    <t>Муниципальная программа Советского городского округа Ставропольского края «Развитие дорожного хозяйства и повышение безопасности дорожного  движения в Советском городском округе Ставропольского края»</t>
  </si>
  <si>
    <t>Ремонт и  содержанию улично-дорожной сети округа</t>
  </si>
  <si>
    <t>Муниципальная программа «Развитие дорожного хозяйства и повышение безопасности дорожного  движения в Советском городском округе Ставропольского края»</t>
  </si>
  <si>
    <t>20060</t>
  </si>
  <si>
    <t>Мероприятия по обеспечению первичных мер пожарной безопасности</t>
  </si>
  <si>
    <t>Расходы в области землеустройства и землепользования</t>
  </si>
  <si>
    <t>Управление муниципальной собственностью, муниципальная политика в области управления имуществом</t>
  </si>
  <si>
    <t>607</t>
  </si>
  <si>
    <t>58</t>
  </si>
  <si>
    <r>
      <t xml:space="preserve">Основное мероприятие </t>
    </r>
    <r>
      <rPr>
        <sz val="14"/>
        <rFont val="Calibri"/>
        <family val="2"/>
        <charset val="204"/>
      </rPr>
      <t>«</t>
    </r>
    <r>
      <rPr>
        <sz val="14"/>
        <rFont val="Times New Roman"/>
        <family val="1"/>
        <charset val="204"/>
      </rPr>
      <t xml:space="preserve">Развитие дополнительного образования детей и подростков </t>
    </r>
    <r>
      <rPr>
        <sz val="14"/>
        <rFont val="Calibri"/>
        <family val="2"/>
        <charset val="204"/>
      </rPr>
      <t>»</t>
    </r>
  </si>
  <si>
    <t>Другие вопросы в области культуры и кинематографии</t>
  </si>
  <si>
    <t>Непрограммные расходы в рамках обеспечения деятельности отдела культуры</t>
  </si>
  <si>
    <t>ОТДЕЛ КУЛЬТУРЫ АДМИНИСТРАЦИИ СОВЕТСКОГО ГОРОДСКОГО ОКРУГА СТАВРОПОЛЬСКОГО КРАЯ</t>
  </si>
  <si>
    <t>78000</t>
  </si>
  <si>
    <t>Единая субвенция</t>
  </si>
  <si>
    <t>P1</t>
  </si>
  <si>
    <t>50840</t>
  </si>
  <si>
    <t>76280</t>
  </si>
  <si>
    <t>77650</t>
  </si>
  <si>
    <t>Выплата денежной компенсации семьям, в которых в период с 1 января 2011 года по 31 декабря 2015 года родился третий или последующий ребенок</t>
  </si>
  <si>
    <t>Другие вопросы в области жилищно-коммунального хозяйства</t>
  </si>
  <si>
    <t>Основные мероприятия "Ремонт и содержание улично -дорожной сети  округа за счет средств дорожного фонда"</t>
  </si>
  <si>
    <t>Основные мероприятия "Ремонт и содержание улично -дорожной сети  округа за счет средств на поддержку дорожного хозяйства"</t>
  </si>
  <si>
    <t>Основные мероприятия «Ремонт и содержание автомобильных дорог вне границ населенных пунктов за счет средств дорожного фонда »</t>
  </si>
  <si>
    <t>Основное мероприятие "Ремонт и содержание улично-дорожной сети за счет средств дорожного фонда"</t>
  </si>
  <si>
    <t>Основное мероприятие "Ремонт и содержание улично-дорожной сети за счет средств на поддержку дорожного хозяйства"</t>
  </si>
  <si>
    <t>E2</t>
  </si>
  <si>
    <t>50970</t>
  </si>
  <si>
    <t>S7730</t>
  </si>
  <si>
    <t>77820</t>
  </si>
  <si>
    <t>Программа Советского городского округа Ставропольского края "Профилактика правонарушений, наркомании в Советском городском округе Ставропольского края"</t>
  </si>
  <si>
    <t>20220</t>
  </si>
  <si>
    <t>Подпрограмма "Развитие пищевой и перерабатывающей промышленности, потребительского рынка и туризма в Советском городском округе Ставропольского края"</t>
  </si>
  <si>
    <t xml:space="preserve">Создание условий для развития пищевой и перерабатывающей промышленности </t>
  </si>
  <si>
    <t>20250</t>
  </si>
  <si>
    <t>20260</t>
  </si>
  <si>
    <t>Создание условий для развития инфраструктуры торговли, общественного питания и бытового обслуживания населения</t>
  </si>
  <si>
    <t>Развитие ситуационного туризма</t>
  </si>
  <si>
    <t>Расходы на развитие ситуационного туризма</t>
  </si>
  <si>
    <t>Программа "Гармонизация межнациональных отношений, предупреждение религиозного и этнического экстримизма, укрепление российской нации на территории Советского городского округа Ставропольского края"</t>
  </si>
  <si>
    <t>55</t>
  </si>
  <si>
    <t>Организация проведения на территории округа профилактических мероприятий, направленных на снижение незаконного потребления и оборота наркотиков</t>
  </si>
  <si>
    <t>Расходы на проведение фестиваля национальных культур народов, проживающих на территории городского округа, "Мы все единая семья"</t>
  </si>
  <si>
    <t>Расходы, связанные с муниципальной поддержкой социально-ориентированных некоммерческих организаций, осуществляющих деятельность на территории городского округа</t>
  </si>
  <si>
    <t>21210</t>
  </si>
  <si>
    <t>21220</t>
  </si>
  <si>
    <t>21230</t>
  </si>
  <si>
    <t>Проведение информационно-пропагандистских мероприятий, направленных на профилактику идеологии терроризма</t>
  </si>
  <si>
    <t>55730</t>
  </si>
  <si>
    <t>Ежемесячная выплата в связи с рождением (усыновлением) первого ребенка</t>
  </si>
  <si>
    <t>Реализация регионального проекта "Финансовая поддержка семей при рождении детей"</t>
  </si>
  <si>
    <t xml:space="preserve">Ежемесячная денежная выплата, назначаемая в случае рождения третьего ребенка или последующих детей до достижения ребенком возраста трех лет
</t>
  </si>
  <si>
    <t>Подпрограмма "Обеспечение реализации муниципальной программы СГО СК  "Повышение эффективности управления муниципальными финансами Советского городского округа Ставропольского края""</t>
  </si>
  <si>
    <r>
      <t xml:space="preserve">Основное мероприятие </t>
    </r>
    <r>
      <rPr>
        <sz val="14"/>
        <rFont val="Calibri"/>
        <family val="2"/>
        <charset val="204"/>
      </rPr>
      <t>«</t>
    </r>
    <r>
      <rPr>
        <sz val="14"/>
        <rFont val="Times New Roman"/>
        <family val="1"/>
        <charset val="204"/>
      </rPr>
      <t xml:space="preserve"> Исполнение полномочий администрации в области градостроительной деятельности</t>
    </r>
    <r>
      <rPr>
        <sz val="14"/>
        <rFont val="Calibri"/>
        <family val="2"/>
        <charset val="204"/>
      </rPr>
      <t>»</t>
    </r>
  </si>
  <si>
    <t>Подпрограмма "Реализация муниципальной политики в области управления имуществом, находящимся в муниципальной собственности Советского городского округа Ставропольского края"</t>
  </si>
  <si>
    <t xml:space="preserve">Расходы на создания условий для развития пищевой и перерабатывающей промышленности </t>
  </si>
  <si>
    <t>Расходы на создания условий для развития инфраструктуры торговли, общественного питания и бытового обслуживания населения</t>
  </si>
  <si>
    <t>Содержание газовых сетей</t>
  </si>
  <si>
    <t>Выплата пособия на ребенка</t>
  </si>
  <si>
    <t>Предоставление мер социальной поддержки по оплате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t>
  </si>
  <si>
    <r>
      <t xml:space="preserve">Основное мероприятие </t>
    </r>
    <r>
      <rPr>
        <sz val="14"/>
        <rFont val="Calibri"/>
        <family val="2"/>
        <charset val="204"/>
      </rPr>
      <t>«</t>
    </r>
    <r>
      <rPr>
        <sz val="14"/>
        <rFont val="Times New Roman"/>
        <family val="1"/>
        <charset val="204"/>
      </rPr>
      <t>Развитие дополнительного образования в сфере культуры и искусства в Советском городском округе Ставропольского края</t>
    </r>
    <r>
      <rPr>
        <sz val="14"/>
        <rFont val="Calibri"/>
        <family val="2"/>
        <charset val="204"/>
      </rPr>
      <t>»</t>
    </r>
  </si>
  <si>
    <r>
      <t>Муниципальная программа Советского городского округа Ставропольского края "Развитие культуры   Советского городского округа Ставропольского края</t>
    </r>
    <r>
      <rPr>
        <sz val="14"/>
        <rFont val="Calibri"/>
        <family val="2"/>
        <charset val="204"/>
      </rPr>
      <t>»</t>
    </r>
    <r>
      <rPr>
        <sz val="14"/>
        <rFont val="Times New Roman"/>
        <family val="1"/>
        <charset val="204"/>
      </rPr>
      <t>"</t>
    </r>
  </si>
  <si>
    <t>Основное мероприятие "Развитие библиотечного обслуживания населения Советского городского округа Ставропольского края"</t>
  </si>
  <si>
    <t>Предоставление мер социальной поддержки отдельных категорий граждан, работающих и проживающих в сельской местности в денежном выражении</t>
  </si>
  <si>
    <t>Проведение мероприятий в сфере культуры</t>
  </si>
  <si>
    <t>Муниципальная программа "Повышение эффективности управления муниципальными финансами Советского городского округа Ставропольского края"</t>
  </si>
  <si>
    <t>Муниципальная программа Советского городского округа Ставропольского края "Развитие жилищно-коммунального хозяйства Советского городского округа Ставропольского края"</t>
  </si>
  <si>
    <t>Реализация регионального проекта  "Успех каждого ребенка"</t>
  </si>
  <si>
    <t>Основное мероприятие "Проведение информационно-пропагандистских мероприятий, направленных на профилактику идеологии терроризма"</t>
  </si>
  <si>
    <t>Подпрограмма «Модернизация улично-дорожной сети Советского городского округа Ставропольского края»</t>
  </si>
  <si>
    <t>ТЕРРИТОРИАЛЬНЫЙ ОТДЕЛ АДМИНИСТРАЦИИ СОВЕТСКОГО ГОРОДСКОГО ОКРУГА СТАВРОПОЛЬСКОГО КРАЯ В ХУТОРЕ  ВОСТОЧНОМ</t>
  </si>
  <si>
    <t>ТЕРРИТОРИАЛЬНЫЙ ОТДЕЛ АДМИНИСТРАЦИИ СОВЕТСКОГО ГОРОДСКОГО ОКРУГА СТАВРОПОЛЬСКОГО КРАЯ В СЕЛЕ ГОРЬКАЯ БАЛКА</t>
  </si>
  <si>
    <t>ТЕРРИТОРИАЛЬНЫЙ ОТДЕЛ АДМИНИСТРАЦИИ СОВЕТСКОГО ГОРОДСКОГО ОКРУГА СТАВРОПОЛЬСКОГО КРАЯ В СЕЛЕ ОТКАЗНОМ</t>
  </si>
  <si>
    <t>ТЕРРИТОРИАЛЬНЫЙ ОТДЕЛ АДМИНИСТРАЦИИ СОВЕТСКОГО ГОРОДСКОГО ОКРУГА СТАВРОПОЛЬСКОГО КРАЯ В СЕЛЕ ПРАВОКУМСКОМ</t>
  </si>
  <si>
    <t>ТЕРРИТОРИАЛЬНЫЙ ОТДЕЛ АДМИНИСТРАЦИИ СОВЕТСКОГО ГОРОДСКОГО ОКРУГА СТАВРОПОЛЬСКОГО КРАЯ В СЕЛЕ СОЛДАТО-АЛЕКСАНДРОВСКОМ</t>
  </si>
  <si>
    <t>ТЕРРИТОРИАЛЬНЫЙ ОТДЕЛ АДМИНИСТРАЦИИ СОВЕТСКОГО ГОРОДСКОГО ОКРУГА СТАВРОПОЛЬСКОГО КРАЯ В СЕЛЕ НИНЫ</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</si>
  <si>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</si>
  <si>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r>
      <t xml:space="preserve">Основное мероприятие </t>
    </r>
    <r>
      <rPr>
        <sz val="14"/>
        <rFont val="Calibri"/>
        <family val="2"/>
        <charset val="204"/>
      </rPr>
      <t>«</t>
    </r>
    <r>
      <rPr>
        <sz val="14"/>
        <rFont val="Times New Roman"/>
        <family val="1"/>
        <charset val="204"/>
      </rPr>
      <t xml:space="preserve"> Обеспечение функций органов местного самоуправления</t>
    </r>
    <r>
      <rPr>
        <sz val="14"/>
        <rFont val="Calibri"/>
        <family val="2"/>
        <charset val="204"/>
      </rPr>
      <t>»</t>
    </r>
  </si>
  <si>
    <t>21050</t>
  </si>
  <si>
    <t>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</si>
  <si>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</si>
  <si>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Ежегодная денежная выплата гражданам Российской Федерации,  не достигшим совершеннолетия на 3 сентября 1945 года и постоянно проживающим на территории Ставропольского края</t>
  </si>
  <si>
    <t>R3020</t>
  </si>
  <si>
    <t>Осуществление ежемесячных выплат на детей в возрасте от трех до семи лет включительно</t>
  </si>
  <si>
    <t>98</t>
  </si>
  <si>
    <t>22381</t>
  </si>
  <si>
    <t>Профилактика и устранение последствий распространения коронавирусной инфекции на территории Советского городского округа</t>
  </si>
  <si>
    <t>73020</t>
  </si>
  <si>
    <t>Защита населения и территории от чрезвычайных ситуаций природного и техногенного характера, пожарная безопасность</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</si>
  <si>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</si>
  <si>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53030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</si>
  <si>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t>
  </si>
  <si>
    <t xml:space="preserve">Компенсация отдельным категориям граждан оплаты взноса на капитальный ремонт общего имущества в многоквартирном доме </t>
  </si>
  <si>
    <t>S8660</t>
  </si>
  <si>
    <t>78270</t>
  </si>
  <si>
    <t>Дополнительные меры социальной поддержки в виде дополнительной компенсации расходов на оплату жилых помещений и коммунальных услуг участникам, инвалидам Великой Отечественной войны и бывшим несовершеннолетним узникам фашизма</t>
  </si>
  <si>
    <t>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образовательных организациях</t>
  </si>
  <si>
    <t xml:space="preserve">                                                                                                                  </t>
  </si>
  <si>
    <t>Основное мероприятие «Внедрение современных технологий и методов кадровой работы, направленных на повышение профессиональной компетентности муниципальных служащих»</t>
  </si>
  <si>
    <t>Организация и проведение мероприятий по профессиональному развитию муниципальных служащих</t>
  </si>
  <si>
    <t>Муниципальная программа Советского городского округа Ставропольского края "Управление и распоряжение имуществом в Советском городском округе Ставропольского края"</t>
  </si>
  <si>
    <t>Основное мероприятие «Создание условий для вовлечения различных групп населения г.Зеленокумска  к регулярным занятиям физической культурой и спортом.</t>
  </si>
  <si>
    <t>Основное мероприятие «Создание условий для вовлечения различных групп населения с.Солдато-Александровского  к регулярным занятиям физической культурой и спортом.</t>
  </si>
  <si>
    <t>Программа "Гармонизация межнациональных отношений, предупреждение этническогои религиозного экстримизма, укрепление единства российской нации на территории Советского городского округа Ставропольского края"</t>
  </si>
  <si>
    <t xml:space="preserve">Организация мероприятий, направленных на противодействие  коррупции на территории округа </t>
  </si>
  <si>
    <t>Основное мероприятие «Создание условий для вовлечения различных групп населения г.Зеленокумска  к регулярным занятиям физической культурой и спортом».</t>
  </si>
  <si>
    <t>Основное мероприятие «Создание условий для вовлечения различных групп населения с.Солдато-Александровского  к регулярным занятиям физической культурой и спортом»</t>
  </si>
  <si>
    <t>Основное мероприятие «Развитие массовой физической культуры и спорта в городском округе»</t>
  </si>
  <si>
    <t>20230</t>
  </si>
  <si>
    <t>Расходы в области градостроительной деятельности</t>
  </si>
  <si>
    <t>Капитальный ремонт и ремонт автомобильных дорог общего пользования местного значения муниципальных округов и городских округов</t>
  </si>
  <si>
    <r>
      <t xml:space="preserve">Основное мероприятие </t>
    </r>
    <r>
      <rPr>
        <b/>
        <sz val="14"/>
        <rFont val="Calibri"/>
        <family val="2"/>
        <charset val="204"/>
      </rPr>
      <t>«</t>
    </r>
    <r>
      <rPr>
        <b/>
        <sz val="14"/>
        <rFont val="Times New Roman"/>
        <family val="1"/>
        <charset val="204"/>
      </rPr>
      <t>Предоставление адресной социальной помощи нуждающимся гражданам</t>
    </r>
    <r>
      <rPr>
        <b/>
        <sz val="14"/>
        <rFont val="Calibri"/>
        <family val="2"/>
        <charset val="204"/>
      </rPr>
      <t>»</t>
    </r>
  </si>
  <si>
    <t>Оказание государственной социальной помощи на основании социального контракта отдельным категориям граждан
 </t>
  </si>
  <si>
    <t>R4040</t>
  </si>
  <si>
    <t>604</t>
  </si>
  <si>
    <t>Расходы на содержание имущества, находящегося в муниципальной собственности округа</t>
  </si>
  <si>
    <t>22020</t>
  </si>
  <si>
    <t>16</t>
  </si>
  <si>
    <t>Расходы на содержание имущества</t>
  </si>
  <si>
    <t>Е1</t>
  </si>
  <si>
    <t>S1690</t>
  </si>
  <si>
    <t>F2</t>
  </si>
  <si>
    <t>55550</t>
  </si>
  <si>
    <t>Реализация программ формирования современной городской среды</t>
  </si>
  <si>
    <t>Реализация регионального проекта  "Формирование комфортной городской среды"</t>
  </si>
  <si>
    <t>Муниципальная программа Советского городского округа Ставропольского края "Формирование современной городской среды Советского городского округа Ставропольского края"</t>
  </si>
  <si>
    <t xml:space="preserve">  06</t>
  </si>
  <si>
    <t>SИП11</t>
  </si>
  <si>
    <t>SИП12</t>
  </si>
  <si>
    <t>SИП13</t>
  </si>
  <si>
    <t>SИП15</t>
  </si>
  <si>
    <t>SИП14</t>
  </si>
  <si>
    <t>SИП18</t>
  </si>
  <si>
    <t>SИП16</t>
  </si>
  <si>
    <t>Обеспечение отдыха и оздоровления детей</t>
  </si>
  <si>
    <t>78810</t>
  </si>
  <si>
    <t>Организация мероприятий при осуществлении деятельности по обращению с животными без владельцев</t>
  </si>
  <si>
    <t xml:space="preserve">Обеспечение функционирования центров образования цифрового и гуманитарного профилей "Точка роста", а также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t>
  </si>
  <si>
    <t>78730</t>
  </si>
  <si>
    <t>Осуществление выплаты социального пособия на погребение</t>
  </si>
  <si>
    <t>Организация и проведение мероприятий по борьбе с иксодовыми клещами-переносчиками Крымской геморрагической лихорадки в природных биотопах (на пастбищах)</t>
  </si>
  <si>
    <t xml:space="preserve">Капитальный ремонт и ремонт автомобильных дорог общего пользования местного назначения  муниципальных округов и городских округах </t>
  </si>
  <si>
    <t>643</t>
  </si>
  <si>
    <t>52</t>
  </si>
  <si>
    <t>Обеспечение деятельности контрольно-счетного органа Советского городского округа Ставропольского края</t>
  </si>
  <si>
    <r>
      <t xml:space="preserve">Основное мероприятие </t>
    </r>
    <r>
      <rPr>
        <sz val="14"/>
        <rFont val="Calibri"/>
        <family val="2"/>
        <charset val="204"/>
      </rPr>
      <t>«</t>
    </r>
    <r>
      <rPr>
        <sz val="14"/>
        <rFont val="Times New Roman"/>
        <family val="1"/>
        <charset val="204"/>
      </rPr>
      <t>Организация каникулярного отдыха, оздоровления и занятости детей и подростков в учреждениях дополнительного образования</t>
    </r>
    <r>
      <rPr>
        <sz val="14"/>
        <rFont val="Calibri"/>
        <family val="2"/>
        <charset val="204"/>
      </rPr>
      <t>»</t>
    </r>
  </si>
  <si>
    <t>S4970</t>
  </si>
  <si>
    <t>Предоставление молодым семьям социальных выплат на приобретение (строительство) жилья за счет средств краевого бюджета</t>
  </si>
  <si>
    <t>11150</t>
  </si>
  <si>
    <t>11240</t>
  </si>
  <si>
    <t>27100</t>
  </si>
  <si>
    <t>Обеспечение проведения выборов и референдумов</t>
  </si>
  <si>
    <t>Непрограммные расходы по выборам и референдумам</t>
  </si>
  <si>
    <t xml:space="preserve">Расходы на проведение выборов в округе </t>
  </si>
  <si>
    <t>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 а также на иные цели</t>
  </si>
  <si>
    <t>Целевые средства на реализацию Указа Президента Российской Федерации от 7 мая 2012 года № 597 "О мероприятиях по реализации государственной социальной политики"</t>
  </si>
  <si>
    <t>10100</t>
  </si>
  <si>
    <t>Программа «Профилактика терроризма и его идеологии на территории Советского городского округа Ставропольского края»</t>
  </si>
  <si>
    <t>SИП17</t>
  </si>
  <si>
    <t>Основное мероприятие "Формирование системы профилактики терроризма и его идеологии на территории Советского городского округа"</t>
  </si>
  <si>
    <t>2ИП15</t>
  </si>
  <si>
    <t>2ИП14</t>
  </si>
  <si>
    <t>2ИП13</t>
  </si>
  <si>
    <t>2ИП11</t>
  </si>
  <si>
    <t>2ИП18</t>
  </si>
  <si>
    <t>2ИП12</t>
  </si>
  <si>
    <t>2ИП16</t>
  </si>
  <si>
    <t>2ИП17</t>
  </si>
  <si>
    <t>Реализация инициативного проекта (Благоустройство общественного кладбища "Дормаш" и прилегающей к нему территории города Зеленокумска Советского городского округа Ставропольского края)</t>
  </si>
  <si>
    <t>Реализация инициативного проекта (Благоустройство «Центральной  площади» (3 очередь) в с. Горькая Балка  Советского городского округа Ставропольского края</t>
  </si>
  <si>
    <t>Реализация инициативного проекта (Устройство тротуара по ул. Пролетарской в с. Нины Советского городского округа Ставропольского края)</t>
  </si>
  <si>
    <t>Реализация инициативного проекта  (ремонт дороги по ул.  Ленина в селе Правокумском Советского городского округа Ставропольского края)</t>
  </si>
  <si>
    <t>Реализация инициативного проекта  (ремонт участков автомобильных дорог общего пользования местного значения по ул. Привокзальной, ул. Советской города Зеленокумска Советского городского округа Ставропольского края</t>
  </si>
  <si>
    <t>Реализация инициативного проекта  (ремонт участка автомобильной дороги общего пользования местного значения по ул. Гражданской (от ул. Калинина до ул. Дзержинского) города Зеленокумска Советского городского округа Ставропольского края</t>
  </si>
  <si>
    <t>Реализация инициативного проекта(Благоустройство территории муниципального казенного учреждения "Культурно-досуговый центр хутора Восточный"  (2-очередь) в хуторе Восточный Советского городского округа Ставропольского края)</t>
  </si>
  <si>
    <t>Реализация инициативного проекта (Замена окон и дверей в Доме культуры в п. Селивановка Советского городского округа Ставропольского края)</t>
  </si>
  <si>
    <t>Реализация инициативного проекта, за счет средств инициативных платежей (Благоустройство территории муниципального казенного учреждения "Культурно-досуговый центр хутора Восточный"  (2-очередь) в хуторе Восточный Советского городского округа Ставропольского края)</t>
  </si>
  <si>
    <t xml:space="preserve">Реализация инициативного проекта, за счет средств инициативных платежей (Благоустройство «Центральной  площади» (3 очередь)  в с. Горькая Балка  Советского городского округа Ставропольского края) </t>
  </si>
  <si>
    <t>Реализация инициативного проекта за счет средств инициативных платежей (Устройство тротуара по ул. Пролетарской в с. Нины Советского городского округа Ставропольского края)</t>
  </si>
  <si>
    <t>Реализация инициативного проекта за счет инициативных платежей (ремонт дороги по ул. Ленина в селе Правокумском Советского городского округа Ставропольского края)</t>
  </si>
  <si>
    <t>Реализация инициативного проекта за счет инициативных платежей (ремонт участков автомобильных дорог общего пользования местного значения по ул. Привокзальной, ул. Советской города Зеленокумска Советского городского округа Ставропольского края)</t>
  </si>
  <si>
    <t>Реализация инициативного проекта за счет инициативных платежей (ремонт участка автомобильной дороги общего пользования местного значения по ул. Гражданской (от ул. Калинина до ул. Дзержинского) города Зеленокумска Советского городского округа Ставропольского края)</t>
  </si>
  <si>
    <t>Реализация инициативного проекта за счет инициативных платежей (Благоустройство территории общественного кладбища "Дормаш" и прилегающей к нему территории города Зеленокумска Советского городского округа Ставропольского края)</t>
  </si>
  <si>
    <t>Реализация инициативного проекта за счет средств инициативных платежей (Замена окон и дверей в Доме культуры в п. Селивановка Советского городского округа Ставропольского края)</t>
  </si>
  <si>
    <t>Совершенствование системы профилактики правонарушений, направленной на активизацию борьбы с преступностью, в том числе среди несовершеннолетних и молодежи в округе</t>
  </si>
  <si>
    <t>21240</t>
  </si>
  <si>
    <t>Расходы на проведение мероприятий по организации отдыха детей в учреждениях дополнительного образования</t>
  </si>
  <si>
    <t xml:space="preserve">Основное мероприятие "Реализация инициативного проекта" </t>
  </si>
  <si>
    <t>Основное мероприятие "Реализация инициативного проекта"</t>
  </si>
  <si>
    <t>400</t>
  </si>
  <si>
    <t>Капитальные вложения в объекты государственной (муниципальной) собственности</t>
  </si>
  <si>
    <t>Расходы на обеспечение деятельности МКУ "Хозяйственно - эксплуатационная служба"</t>
  </si>
  <si>
    <t>22030</t>
  </si>
  <si>
    <t>Капитальный ремонт и ремонт административных зданий городского округа</t>
  </si>
  <si>
    <t>Расходы по капитальному ремонту и ремонту административных зданий городского округа</t>
  </si>
  <si>
    <t>54</t>
  </si>
  <si>
    <t>Централизованное ведение бюджетного (бухгалтерского) учета и формирование отчетности органов местного самоуправления и подведомственных им муниципальных учреждений Советского городского округа</t>
  </si>
  <si>
    <t>Непрограммные расходы в рамках централизованного ведения бюджетного (бухгалтерского) учета и формирование отчетности</t>
  </si>
  <si>
    <t xml:space="preserve">Расходы на обеспечение деятельности (оказание услуг) муниципальных учреждений </t>
  </si>
  <si>
    <t>Организация и проведение творческих конкурсов по созданию произведений (видеороликов, рисунков и другое) антитеррористической направленности</t>
  </si>
  <si>
    <t>Муниципальная программа Советского городского округа Ставропольского края "Развитие образования и молодежной политики в Советском городском округе Ставропольского края"</t>
  </si>
  <si>
    <t>25010</t>
  </si>
  <si>
    <t>Основное мероприятие "Независимая оценка качества условий оказания услуг образовательной деятельности учреждениям"</t>
  </si>
  <si>
    <t>Расходы на проведение независимой оценки качества условий оказания услуг образовательной деятельности учреждениям</t>
  </si>
  <si>
    <t>Расходы на проведение независимой оценки качества условий оказания услуг учреждениями</t>
  </si>
  <si>
    <t>Основное мероприятие "Независимая оценка качества условий оказания услуг учреждениями"</t>
  </si>
  <si>
    <t>КОНТРОЛЬНО-СЧЕТНАЯ ПАЛАТА СОВЕТСКОГО ГОРОДСКОГО ОКРУГА СТАВРОПОЛЬСКОГО КРАЯ</t>
  </si>
  <si>
    <t xml:space="preserve">Непрограммные расходы в рамках обеспечения деятельности контрольно-счетной палаты Советского городского округа Ставропольского края </t>
  </si>
  <si>
    <t>2022 год</t>
  </si>
  <si>
    <t>2023 год</t>
  </si>
  <si>
    <t xml:space="preserve">Первоначально утверждено </t>
  </si>
  <si>
    <t>Сумма изменений</t>
  </si>
  <si>
    <t>Увеличение бюджетных ассигнований</t>
  </si>
  <si>
    <t xml:space="preserve">в том числе  </t>
  </si>
  <si>
    <t>краевые, федеральные</t>
  </si>
  <si>
    <t>местные</t>
  </si>
  <si>
    <t>внебюджет</t>
  </si>
  <si>
    <t>Уменьшение бюджетных ассигнований</t>
  </si>
  <si>
    <t>1. Администрация СГО</t>
  </si>
  <si>
    <t>Перераспределение бюджетных ассигнований</t>
  </si>
  <si>
    <t>2024 год</t>
  </si>
  <si>
    <t>ПОЯСНИТЕЛЬНАЯ ЗАПИСКА К ПРОЕКТУ РЕШЕНИЯ СОВЕТА ДЕПУТАТОВ СОВЕТСКОГО ГОРОДСКОГО ОКРУГА СТАВРОПОЛЬСКОГО КРАЯ "О БЮДЖЕТЕ СОВЕТСКОГО ГОРОДСКОГО ОКРУГА СТАВРОПОЛЬСКОГО КРАЯ НА 2022 ГОД И ПЛАНОВЫЙ ПЕРИОД 2023 И 2024 ГОДЫ"</t>
  </si>
  <si>
    <t>Катальные вложения в объекты государственной (муниципальной) собственности</t>
  </si>
  <si>
    <t>S700Б</t>
  </si>
  <si>
    <t>Основное мероприятие "Капитальное строительство объектов спорта"</t>
  </si>
  <si>
    <t>Строительство (реконструкция) объектов спорта</t>
  </si>
  <si>
    <t>0 4</t>
  </si>
  <si>
    <t>Основное мероприятие «Мероприятия, направленные на проведение ремонта, восстановление и реставрацию памятников культуры</t>
  </si>
  <si>
    <t>28300</t>
  </si>
  <si>
    <t>Разработка проекта зон охраны объекта культурного наследия</t>
  </si>
  <si>
    <t xml:space="preserve">607 </t>
  </si>
  <si>
    <t>Расходы на проведение работ по сохранению объектов культурного наследия</t>
  </si>
  <si>
    <t>28200</t>
  </si>
  <si>
    <t>Реализация регионального проекта "Творческие люди"</t>
  </si>
  <si>
    <t>A2</t>
  </si>
  <si>
    <t>55192</t>
  </si>
  <si>
    <t>Государственная поддержка отрасли культуры (государственная поддержка лучших работников муниципальных учреждений культуры, находящихся в сельской местности)</t>
  </si>
  <si>
    <t>Реализация регионального проекта "Комплексная система обращения с твердыми коммунальными отходами"</t>
  </si>
  <si>
    <t>G2</t>
  </si>
  <si>
    <t>52690</t>
  </si>
  <si>
    <t>Государственная поддержка закупки контейнеров для раздельного накопления твердых коммунальных отходов</t>
  </si>
  <si>
    <t>Расходы на приобретение и содержание имущества, находящегося в муниципальной собственности округа</t>
  </si>
  <si>
    <t>20070</t>
  </si>
  <si>
    <t>Капитальные вложения в объекты недвижимого имущества государственной (муниципальной) собственности</t>
  </si>
  <si>
    <t>Приобретение комбинированной дорожной машины</t>
  </si>
  <si>
    <t>22340</t>
  </si>
  <si>
    <t>Государственная поддержка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</si>
  <si>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675 0503 0720422330 200</t>
  </si>
  <si>
    <t>Аппарат расходы</t>
  </si>
  <si>
    <t>Прочее благоустройство</t>
  </si>
  <si>
    <t>606 0701 1700111010 100</t>
  </si>
  <si>
    <t>606 0701 1700111010 200</t>
  </si>
  <si>
    <t>606 0702 1700211010 100</t>
  </si>
  <si>
    <t>606 0702 1700211010 200</t>
  </si>
  <si>
    <t>606 0709 1700811010 200</t>
  </si>
  <si>
    <t>81110</t>
  </si>
  <si>
    <t>Выплаты единовременной социальной помощи членам семьи военнослужащего, принимавшего участие в специальной военной операции, проводимой на территории Украины, Донецкой Народной Республики, Луганской Народной Республики с 24 февраля 2022 года</t>
  </si>
  <si>
    <t>Проведение антитеррористических мероприятий в муниципальных образовательных организациях</t>
  </si>
  <si>
    <t>S8790</t>
  </si>
  <si>
    <t>L5194</t>
  </si>
  <si>
    <t>76310</t>
  </si>
  <si>
    <t>Обеспечение питания в образовательных организациях в результате удорожания стоимости продуктов питания</t>
  </si>
  <si>
    <t>78890</t>
  </si>
  <si>
    <t>Расходы на подготовку и проведение выборов депутатов представительных органов муниципальных образований Ставропольского края</t>
  </si>
  <si>
    <t>601 0113 0600111010 200</t>
  </si>
  <si>
    <t>4. Отдел культуры  АСГО</t>
  </si>
  <si>
    <t>5. ТО с. Солдато-Александровское АСГО</t>
  </si>
  <si>
    <t>601 0104 5120010010 200</t>
  </si>
  <si>
    <t>6. Финансовое управление  АСГО</t>
  </si>
  <si>
    <t>609 1004 090Р150840 300</t>
  </si>
  <si>
    <t>Ежемесячная денежная выплата, назначаемая в случае рождения третьего ребенка или последующих детей до достижения ребенком возраста трех лет</t>
  </si>
  <si>
    <t>20200</t>
  </si>
  <si>
    <t>Расходы на проектно-сметную документацию</t>
  </si>
  <si>
    <t>601 0113 0210020070 400</t>
  </si>
  <si>
    <t>Уличное содержание дорог</t>
  </si>
  <si>
    <t>Основное мероприятие "Расходы на обустройство спортивных площадок"</t>
  </si>
  <si>
    <t>Уличное освещение</t>
  </si>
  <si>
    <t>606 0709 1700810010 200</t>
  </si>
  <si>
    <t>671 0503 0800122310 200</t>
  </si>
  <si>
    <t>Осуществление выплаты лицам, входящим в муниципальные управленческие команды Ставропольского края, поощрения за достижение в 2021 году Ставропольским краем значений (уровней)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t>
  </si>
  <si>
    <t>8. Управление образования АСГО</t>
  </si>
  <si>
    <t>75490</t>
  </si>
  <si>
    <t xml:space="preserve">Непрограммные расходы в рамках реализация функций муниципальных органов </t>
  </si>
  <si>
    <t>Непрограммные мероприятия</t>
  </si>
  <si>
    <t>Национальная оборона</t>
  </si>
  <si>
    <t>Мобилизационная и вневойсковая подготовка</t>
  </si>
  <si>
    <t>76903</t>
  </si>
  <si>
    <t>607 0801 1000411010 800</t>
  </si>
  <si>
    <t>Миграционная политика</t>
  </si>
  <si>
    <t>76902</t>
  </si>
  <si>
    <t>672 0409 0430221440 200</t>
  </si>
  <si>
    <t>607 0801 1000411010 100</t>
  </si>
  <si>
    <t>Финансовое обеспечение реализации мероприятий, связанных с призывом граждан Российской Федерации на военную службу по частичной мобилизации в Вооруженные Силы Российской Федерации</t>
  </si>
  <si>
    <t>Охрана окружающей среды</t>
  </si>
  <si>
    <t>Другие вопросы в области охраны окружающей среды</t>
  </si>
  <si>
    <t>Реализация мероприятий по временному размещению и питанию граждан Российской Федерации, иностранных граждан и лиц без гражданства, постоянно проживающих на территориях Украины, Донецкой Народной Республики, Луганской Народной Республики, вынужденно покинувших территории Украины, Донецкой Народной Республики и Луганской Народной Республики, прибывших на территорию Российской Федерации в экстренном массовом порядке и находящихся в пунктах временного размещения и питания на территории Ставропольского края, за счет средств резервного фонда Правительства Ставропольского края</t>
  </si>
  <si>
    <t>601 0104 5120010010 100</t>
  </si>
  <si>
    <t>606 0703 1700411010 200</t>
  </si>
  <si>
    <t>607 0801 1000411010 200</t>
  </si>
  <si>
    <t>609 1004 09002R302F 300</t>
  </si>
  <si>
    <t>609 1004 090Р155730 300</t>
  </si>
  <si>
    <t>609 1006 090Р155730 100</t>
  </si>
  <si>
    <t>3. ТО х. Восточное АСГО</t>
  </si>
  <si>
    <t>670 0409 0430121440 200</t>
  </si>
  <si>
    <t>670 0409 0430221440 200</t>
  </si>
  <si>
    <t>671 0104 5120010010 200</t>
  </si>
  <si>
    <t>672 0104 5120010010 200</t>
  </si>
  <si>
    <t>672 0113 5150010080 200</t>
  </si>
  <si>
    <t>672 0113 5150022050 200</t>
  </si>
  <si>
    <t>672 0503 0720422330 200</t>
  </si>
  <si>
    <t>607 0801 1000480010 100</t>
  </si>
  <si>
    <t>Приобретение новогодних подарков детям, обучающимся по образовательным программам начального общего образования в муниципальных и частных образовательных организациях Ставропольского края</t>
  </si>
  <si>
    <t>Дорожный фонд</t>
  </si>
  <si>
    <t>675 0113 5150022050 800</t>
  </si>
  <si>
    <t>7. ТО с. Правокумское  АСГО</t>
  </si>
  <si>
    <t>674 0503 0720422330 200</t>
  </si>
  <si>
    <t>606 0701 1700177170 100</t>
  </si>
  <si>
    <t>606 0701 1700177170 800</t>
  </si>
  <si>
    <t>606 0702 1700277160 100</t>
  </si>
  <si>
    <t>606 0702 1700277160 200</t>
  </si>
  <si>
    <t>9. ТО с. Горькая Балка АСГО</t>
  </si>
  <si>
    <t>10. ТО с. Нины АСГО</t>
  </si>
  <si>
    <t>2. Управление образования АСГО</t>
  </si>
  <si>
    <t>3. Управление труда  АСГО</t>
  </si>
  <si>
    <t>Оказание государственной социальной помощи на основании социального контракта отдельным категориям граждан</t>
  </si>
  <si>
    <t>606 0707 1700678810 300</t>
  </si>
  <si>
    <t>77760</t>
  </si>
  <si>
    <t>R404F</t>
  </si>
  <si>
    <t>R302F</t>
  </si>
  <si>
    <t>5084F</t>
  </si>
  <si>
    <t>604 0113 2010110100 800</t>
  </si>
  <si>
    <t>С учетом изменений на ноябрь</t>
  </si>
  <si>
    <t>ИТОГО на декабрь</t>
  </si>
  <si>
    <t>601 0104 1600110010 200</t>
  </si>
  <si>
    <t>601 0104 1600110020 100</t>
  </si>
  <si>
    <t xml:space="preserve">Архив расходы </t>
  </si>
  <si>
    <t>Архив выплата з/пл (экономия)</t>
  </si>
  <si>
    <t>Аппарат командировочные</t>
  </si>
  <si>
    <t>601 0111 5140020020 800</t>
  </si>
  <si>
    <t>Резервный фонд главы (перераспределение на с/х, оплата командировки - подвоз нужд для мобилизованных)</t>
  </si>
  <si>
    <t>601 0113 0600111010 800</t>
  </si>
  <si>
    <t>Расходы МФЦ</t>
  </si>
  <si>
    <t>Налоги МФЦ</t>
  </si>
  <si>
    <t>606 0702 170Е1S1690 100</t>
  </si>
  <si>
    <t>606 0702 170Е1S1690 200</t>
  </si>
  <si>
    <t>606 0703 1700411010 100</t>
  </si>
  <si>
    <t>606 0707 1700678810 200</t>
  </si>
  <si>
    <t>609 1003 0900152500 300</t>
  </si>
  <si>
    <t>609 1003 0900177220 200</t>
  </si>
  <si>
    <t>609 1003 0900177220 300</t>
  </si>
  <si>
    <t>609 1003 0900178220 300</t>
  </si>
  <si>
    <t>609 1003 0900178260 200</t>
  </si>
  <si>
    <t>609 1003 0900178260 300</t>
  </si>
  <si>
    <t>609 1004 0900276280 200</t>
  </si>
  <si>
    <t>609 1004 0900276280 300</t>
  </si>
  <si>
    <t>2. Управление труда и соцзащиты населения АСГО</t>
  </si>
  <si>
    <t>609 1003 0900178230 200</t>
  </si>
  <si>
    <t>609 1003 0900178230 300</t>
  </si>
  <si>
    <t>609 1003 0900178240 200</t>
  </si>
  <si>
    <t>609 1003 0900178240 300</t>
  </si>
  <si>
    <t>609 1003 0900178250 200</t>
  </si>
  <si>
    <t>609 1003 0900178250 300</t>
  </si>
  <si>
    <t>609 1003 0900178270 200</t>
  </si>
  <si>
    <t>609 1003 0900178270 300</t>
  </si>
  <si>
    <t>11. Управление труда и соцзащиты населения АСГО</t>
  </si>
  <si>
    <t>609 1003 0900178210 200</t>
  </si>
  <si>
    <t>609 1003 0900178210 300</t>
  </si>
  <si>
    <t>609 1003 0900178220 200</t>
  </si>
  <si>
    <t>2. Управление сельского хозяйства АСГО</t>
  </si>
  <si>
    <t>632 0405 5140020020 100</t>
  </si>
  <si>
    <t>632 0405 5140020020 200</t>
  </si>
  <si>
    <t>670 0104 5120010010 200</t>
  </si>
  <si>
    <t>670 0104 5120010020 100</t>
  </si>
  <si>
    <t>670 0503 0720222320 200</t>
  </si>
  <si>
    <t>670 0503 0720422330 200</t>
  </si>
  <si>
    <t>670 0503 0730122300 200</t>
  </si>
  <si>
    <t>672 0104 5120010010 100</t>
  </si>
  <si>
    <t>672 0113 5600021240 200</t>
  </si>
  <si>
    <t>674 0503 0730122300 200</t>
  </si>
  <si>
    <t>Озеленение (приобретение саженцев)</t>
  </si>
  <si>
    <t>Аппарат (командировочные расходы)</t>
  </si>
  <si>
    <t>Расходы, связанные с общегосударственным управлением (приобретение похозяйственных книг)</t>
  </si>
  <si>
    <t>Казаки</t>
  </si>
  <si>
    <t>Экономия по з/пл садов (больничные) на расходы школ</t>
  </si>
  <si>
    <t>Госстандарт сады з/пл</t>
  </si>
  <si>
    <t>Госстандарт сады резерв</t>
  </si>
  <si>
    <t>Школы з/пл (курсы повышения квалификации - командировочные)</t>
  </si>
  <si>
    <t>Школы расходы (оплата антивируса, АВЕРС, бензин, техобслуживание автобусов)</t>
  </si>
  <si>
    <t>Госстандврт школы з/пл</t>
  </si>
  <si>
    <t>Госстандврт школы расходы (для выполнения показателей соглашения)</t>
  </si>
  <si>
    <t>Точка роста командировочные</t>
  </si>
  <si>
    <t>Точка роста транспортные расходы</t>
  </si>
  <si>
    <t>ЦВР оплата за участие детей в конкурсе</t>
  </si>
  <si>
    <t>Расходы д/с на монтаж видионаблюдения ЦВР, расходы школ</t>
  </si>
  <si>
    <t>Расходы  монтаж видионаблюдения ЦВР</t>
  </si>
  <si>
    <t>Уточнение классификации лагеря (поменялся вид расхода)</t>
  </si>
  <si>
    <t>МУЦКО оплата АВЕРСа, приобретение призов к конкурсу "Учитель года", ремонт автомобиля</t>
  </si>
  <si>
    <t>Командировочные расходы (суточные)</t>
  </si>
  <si>
    <t>Оплата ГСМ</t>
  </si>
  <si>
    <t>Аппарат расходы (экономия)</t>
  </si>
  <si>
    <t>Выплата з/платы</t>
  </si>
  <si>
    <t xml:space="preserve">Уличное содержание дорог </t>
  </si>
  <si>
    <t>Уличное освещение оплата</t>
  </si>
  <si>
    <t>СОШ № 3 пожертвования (приобретение музыкальной аккустической системы)</t>
  </si>
  <si>
    <t>СОШ № 17 пожертвования (приобретение ГСМ)</t>
  </si>
  <si>
    <t>ДЮСШ по футболу пожертвования (приобретение форма для спортсменов)</t>
  </si>
  <si>
    <t>1. Управление образования АСГО</t>
  </si>
  <si>
    <t>Невыполнение плана по доходам родительской платы д/сады (уменьшение количества детей, посещающих дошкольные учреждения)</t>
  </si>
  <si>
    <t>4. ТО х. Восточное  АСГО</t>
  </si>
  <si>
    <t>Возврат дебиторской задолженности прошлых лет от ПАО "Ставропольэнергосбыт" за поставку электроэнергии</t>
  </si>
  <si>
    <t>Экономия по налогам на имущество и хемельного налога (для увеличения договоров по мусору, связи, автострахования)</t>
  </si>
  <si>
    <t>Уточнение классификации Для оплаты проживания командировочных расходов договор оторганизации</t>
  </si>
  <si>
    <t>оплата проживания командировочных расходов договор оторганизации, увеличение договоров по мусору, связи, автотрахования</t>
  </si>
  <si>
    <t>674 0104 5120010010 800</t>
  </si>
  <si>
    <t>Аппарат экономия по налогам</t>
  </si>
  <si>
    <t>674 0104 5120010010 200</t>
  </si>
  <si>
    <t>Аппарат расходы (оплата за техническое состояние автомобиля, приобретение канцелярских принадлежностей</t>
  </si>
  <si>
    <t>601 0705 1500111010 200</t>
  </si>
  <si>
    <t>Спорт Повышение квалификации (экономия)</t>
  </si>
  <si>
    <t>601 1102 1500111010 200</t>
  </si>
  <si>
    <t>Спорт расходы (оплата канцелярских товаров, оплата услуг связи)</t>
  </si>
  <si>
    <t>670 0104 5120010010 800</t>
  </si>
  <si>
    <t>Аппарат (экономия по налогам)</t>
  </si>
  <si>
    <t>Аппарат расходы (оплата услуг по настройке, обновлению и споровождению программы "1С Бухгалтерия")</t>
  </si>
  <si>
    <t>Оплата штрафа об административном нарушении</t>
  </si>
  <si>
    <t>1. Администрация  ТО с. Солдато-АлександровскогоСГО</t>
  </si>
  <si>
    <t>675 0409 0430221440 200</t>
  </si>
  <si>
    <t>675 1102 1500311010 400</t>
  </si>
  <si>
    <t>675 0503 0730122300 200</t>
  </si>
  <si>
    <t>Поступление штрафов, неустоек, пени от просрочки поставщика (подрядчика) (Уличное содержание дорог)</t>
  </si>
  <si>
    <t>Поступление штрафов, неустоек, пени от просрочки поставщика (подрядчика)(Спорт, на проведение мероприятий, необходимых для получения заключения Государственного строительного надзора о соответствии построенного объекта капитального строительства ФОК)</t>
  </si>
  <si>
    <t>Поступление штрафов, неустоек, пени от просрочки поставщика (подрядчика) (Уличное освещение, ремонт и приобретение светильников)</t>
  </si>
  <si>
    <t>5. ТО с. Нины  АСГО</t>
  </si>
  <si>
    <t>ДК Правокумское (недостаточно средств на плату земельного налога за 4 квартал)</t>
  </si>
  <si>
    <t>ДК Правокумское (экономия по оплате за газ)</t>
  </si>
  <si>
    <t>ДК Правокумское (экономия по мерам соцподдержки)</t>
  </si>
  <si>
    <t>Поступление компенсации среднего заработка и начисление на оплату труда гражданам (военные сборы), (Уличное содержание дорог)</t>
  </si>
  <si>
    <t>Поступление возмещения расходов на предупредительные меры по сокращению производственного травматизма СОШ 13 (на приобретение хозяйственных товаров)</t>
  </si>
  <si>
    <t>Резерв з/пл</t>
  </si>
  <si>
    <t>609 1004 0900276270 300</t>
  </si>
  <si>
    <t>609 1004 0900276270 200</t>
  </si>
  <si>
    <t>609 1003 0900177820 300</t>
  </si>
  <si>
    <t>609 1003 0900177820 200</t>
  </si>
  <si>
    <t>609 1004 0900277650 200</t>
  </si>
  <si>
    <t>609 1004 0900277650 300</t>
  </si>
  <si>
    <t>609 1004 0900273020 200</t>
  </si>
  <si>
    <t>609 1003 0900152500 200</t>
  </si>
  <si>
    <t>601 0104 5120010020 100</t>
  </si>
  <si>
    <t>601 0104 1100210020 100</t>
  </si>
  <si>
    <t>Перераспределение в связи с уточнением норматива</t>
  </si>
  <si>
    <t>632 0405 0540110020 100</t>
  </si>
  <si>
    <t>607 0804 5800010020 100</t>
  </si>
  <si>
    <t>675 0104 5120010020 100</t>
  </si>
  <si>
    <t>604 0106 2010110020 100</t>
  </si>
  <si>
    <t>674 0104 5120010020 100</t>
  </si>
  <si>
    <t>606 0709 1700810020 100</t>
  </si>
  <si>
    <t>671 0104 5120010020 100</t>
  </si>
  <si>
    <t>672 0104 5120010020 100</t>
  </si>
  <si>
    <t>12. ТО с. Отказное АСГО</t>
  </si>
  <si>
    <t>673 0104 5120010020 100</t>
  </si>
  <si>
    <t>13. Совет СГО</t>
  </si>
  <si>
    <t>600 0103 5020010020 100</t>
  </si>
  <si>
    <t>14. КСП СГО</t>
  </si>
  <si>
    <t>643 0106 5210010020 100</t>
  </si>
  <si>
    <t>15. Управление имущества и земельных отношений АСГО</t>
  </si>
  <si>
    <t>602 0113 0230010020 100</t>
  </si>
  <si>
    <t>675 0804 1000528200 200</t>
  </si>
  <si>
    <t>Оплата госэкспретизы по реставрации памятника</t>
  </si>
  <si>
    <t>606 0311 9810076902 200</t>
  </si>
  <si>
    <t>Заключение договоров на поставку продуктов питания для ПВР</t>
  </si>
  <si>
    <t>604 0106 2010110010 200</t>
  </si>
  <si>
    <t>Расходы аппарат</t>
  </si>
  <si>
    <t>Уточненные назначения</t>
  </si>
  <si>
    <t>Первоначальные назначения</t>
  </si>
  <si>
    <t>Исполнение</t>
  </si>
  <si>
    <t>% исполнения</t>
  </si>
  <si>
    <t>EВ</t>
  </si>
  <si>
    <t>5179F</t>
  </si>
  <si>
    <t>Приложение 2</t>
  </si>
  <si>
    <t xml:space="preserve">  Расходы бюджета Советского городского округа Ставропольского края по ведомственной структуре расходов бюджета Советского городского округа Ставропольского края за  2022 год      </t>
  </si>
  <si>
    <t>к решению Совета депутатов</t>
  </si>
  <si>
    <t>Ставропольского края</t>
  </si>
  <si>
    <t xml:space="preserve">   Советского городского округа  </t>
  </si>
  <si>
    <t>от 17 мая 2023 г. № 63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</si>
</sst>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0000"/>
    <numFmt numFmtId="166" formatCode="0.000"/>
  </numFmts>
  <fonts count="23" x14ac:knownFonts="1">
    <font>
      <sz val="11"/>
      <color theme="1"/>
      <name val="Calibri"/>
      <family val="2"/>
      <charset val="204"/>
      <scheme val="minor"/>
    </font>
    <font>
      <sz val="14"/>
      <name val="Times New Roman"/>
      <family val="1"/>
      <charset val="204"/>
    </font>
    <font>
      <sz val="14"/>
      <color indexed="8"/>
      <name val="Calibri"/>
      <family val="2"/>
      <charset val="204"/>
    </font>
    <font>
      <sz val="14"/>
      <color indexed="8"/>
      <name val="Times New Roman"/>
      <family val="1"/>
      <charset val="204"/>
    </font>
    <font>
      <b/>
      <sz val="14"/>
      <name val="Times New Roman"/>
      <family val="1"/>
      <charset val="204"/>
    </font>
    <font>
      <b/>
      <sz val="14"/>
      <color indexed="8"/>
      <name val="Calibri"/>
      <family val="2"/>
      <charset val="204"/>
    </font>
    <font>
      <b/>
      <sz val="14"/>
      <color indexed="8"/>
      <name val="Times New Roman"/>
      <family val="1"/>
      <charset val="204"/>
    </font>
    <font>
      <sz val="10"/>
      <name val="Arial"/>
      <family val="2"/>
      <charset val="204"/>
    </font>
    <font>
      <sz val="14"/>
      <color indexed="10"/>
      <name val="Calibri"/>
      <family val="2"/>
      <charset val="204"/>
    </font>
    <font>
      <sz val="12"/>
      <name val="Times New Roman"/>
      <family val="1"/>
      <charset val="204"/>
    </font>
    <font>
      <sz val="12"/>
      <color indexed="8"/>
      <name val="Times New Roman"/>
      <family val="1"/>
      <charset val="204"/>
    </font>
    <font>
      <b/>
      <sz val="12"/>
      <color indexed="8"/>
      <name val="Times New Roman"/>
      <family val="1"/>
      <charset val="204"/>
    </font>
    <font>
      <b/>
      <sz val="12"/>
      <name val="Times New Roman"/>
      <family val="1"/>
      <charset val="204"/>
    </font>
    <font>
      <sz val="8"/>
      <name val="Calibri"/>
      <family val="2"/>
      <charset val="204"/>
    </font>
    <font>
      <sz val="11"/>
      <color theme="1"/>
      <name val="Calibri"/>
      <family val="2"/>
      <charset val="204"/>
      <scheme val="minor"/>
    </font>
    <font>
      <sz val="14"/>
      <name val="Calibri"/>
      <family val="2"/>
      <charset val="204"/>
    </font>
    <font>
      <sz val="14"/>
      <color theme="1"/>
      <name val="Times New Roman"/>
      <family val="1"/>
      <charset val="204"/>
    </font>
    <font>
      <b/>
      <sz val="18"/>
      <name val="Times New Roman"/>
      <family val="1"/>
      <charset val="204"/>
    </font>
    <font>
      <sz val="12"/>
      <color theme="1"/>
      <name val="Times New Roman"/>
      <family val="1"/>
      <charset val="204"/>
    </font>
    <font>
      <b/>
      <sz val="13"/>
      <color theme="1"/>
      <name val="Times New Roman"/>
      <family val="1"/>
      <charset val="204"/>
    </font>
    <font>
      <b/>
      <sz val="14"/>
      <name val="Calibri"/>
      <family val="2"/>
      <charset val="204"/>
    </font>
    <font>
      <b/>
      <sz val="14"/>
      <color theme="1"/>
      <name val="Times New Roman"/>
      <family val="1"/>
      <charset val="204"/>
    </font>
    <font>
      <b/>
      <sz val="20"/>
      <color theme="1"/>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4" tint="0.79998168889431442"/>
        <bgColor indexed="64"/>
      </patternFill>
    </fill>
    <fill>
      <patternFill patternType="solid">
        <fgColor rgb="FF00B0F0"/>
        <bgColor indexed="64"/>
      </patternFill>
    </fill>
  </fills>
  <borders count="27">
    <border>
      <left/>
      <right/>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right style="medium">
        <color indexed="64"/>
      </right>
      <top style="medium">
        <color indexed="64"/>
      </top>
      <bottom/>
      <diagonal/>
    </border>
    <border>
      <left/>
      <right style="medium">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medium">
        <color auto="1"/>
      </top>
      <bottom style="thin">
        <color auto="1"/>
      </bottom>
      <diagonal/>
    </border>
    <border>
      <left/>
      <right/>
      <top style="medium">
        <color indexed="64"/>
      </top>
      <bottom/>
      <diagonal/>
    </border>
    <border>
      <left/>
      <right/>
      <top/>
      <bottom style="thin">
        <color indexed="64"/>
      </bottom>
      <diagonal/>
    </border>
  </borders>
  <cellStyleXfs count="5">
    <xf numFmtId="0" fontId="0" fillId="0" borderId="0"/>
    <xf numFmtId="0" fontId="14" fillId="0" borderId="0"/>
    <xf numFmtId="0" fontId="7" fillId="0" borderId="0"/>
    <xf numFmtId="0" fontId="7" fillId="0" borderId="0"/>
    <xf numFmtId="164" fontId="14" fillId="0" borderId="0" applyFont="0" applyFill="0" applyBorder="0" applyAlignment="0" applyProtection="0"/>
  </cellStyleXfs>
  <cellXfs count="191">
    <xf numFmtId="0" fontId="0" fillId="0" borderId="0" xfId="0"/>
    <xf numFmtId="0" fontId="1" fillId="2" borderId="7" xfId="0" applyNumberFormat="1" applyFont="1" applyFill="1" applyBorder="1" applyAlignment="1">
      <alignment horizontal="left" vertical="top" wrapText="1"/>
    </xf>
    <xf numFmtId="0" fontId="2" fillId="2" borderId="0" xfId="0" applyFont="1" applyFill="1"/>
    <xf numFmtId="0" fontId="1" fillId="2" borderId="0" xfId="0" applyFont="1" applyFill="1" applyBorder="1" applyAlignment="1">
      <alignment horizontal="center"/>
    </xf>
    <xf numFmtId="0" fontId="1" fillId="2" borderId="0" xfId="0" applyFont="1" applyFill="1" applyAlignment="1">
      <alignment wrapText="1"/>
    </xf>
    <xf numFmtId="0" fontId="1" fillId="2" borderId="0" xfId="0" applyFont="1" applyFill="1" applyAlignment="1"/>
    <xf numFmtId="49" fontId="1" fillId="2" borderId="0" xfId="0" applyNumberFormat="1" applyFont="1" applyFill="1" applyBorder="1" applyAlignment="1">
      <alignment horizontal="center"/>
    </xf>
    <xf numFmtId="0" fontId="4" fillId="2" borderId="1" xfId="0" applyFont="1" applyFill="1" applyBorder="1" applyAlignment="1">
      <alignment horizontal="center" wrapText="1"/>
    </xf>
    <xf numFmtId="0" fontId="6" fillId="2" borderId="2" xfId="0" applyFont="1" applyFill="1" applyBorder="1" applyAlignment="1">
      <alignment wrapText="1"/>
    </xf>
    <xf numFmtId="0" fontId="1" fillId="2" borderId="3" xfId="0" applyFont="1" applyFill="1" applyBorder="1" applyAlignment="1">
      <alignment horizontal="center"/>
    </xf>
    <xf numFmtId="0" fontId="1" fillId="2" borderId="4" xfId="0" applyFont="1" applyFill="1" applyBorder="1" applyAlignment="1">
      <alignment horizontal="right"/>
    </xf>
    <xf numFmtId="49" fontId="1" fillId="2" borderId="4" xfId="0" applyNumberFormat="1" applyFont="1" applyFill="1" applyBorder="1" applyAlignment="1">
      <alignment horizontal="center"/>
    </xf>
    <xf numFmtId="49" fontId="3" fillId="2" borderId="5" xfId="0" applyNumberFormat="1" applyFont="1" applyFill="1" applyBorder="1" applyAlignment="1">
      <alignment horizontal="center"/>
    </xf>
    <xf numFmtId="0" fontId="4" fillId="2" borderId="7" xfId="0" applyFont="1" applyFill="1" applyBorder="1" applyAlignment="1">
      <alignment horizontal="center" vertical="center"/>
    </xf>
    <xf numFmtId="49" fontId="4" fillId="2" borderId="8"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0" fontId="1" fillId="2" borderId="7" xfId="0" applyFont="1" applyFill="1" applyBorder="1" applyAlignment="1">
      <alignment horizontal="center" vertical="center"/>
    </xf>
    <xf numFmtId="49" fontId="1" fillId="2" borderId="8" xfId="0" applyNumberFormat="1" applyFont="1" applyFill="1" applyBorder="1" applyAlignment="1">
      <alignment horizontal="center" vertical="center"/>
    </xf>
    <xf numFmtId="49" fontId="1" fillId="2" borderId="7" xfId="0" applyNumberFormat="1" applyFont="1" applyFill="1" applyBorder="1" applyAlignment="1">
      <alignment horizontal="center" vertical="center"/>
    </xf>
    <xf numFmtId="0" fontId="1" fillId="2" borderId="7" xfId="0"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49" fontId="1" fillId="2" borderId="7" xfId="0" applyNumberFormat="1" applyFont="1" applyFill="1" applyBorder="1" applyAlignment="1">
      <alignment horizontal="center" vertical="center" wrapText="1"/>
    </xf>
    <xf numFmtId="0" fontId="5" fillId="2" borderId="0" xfId="0" applyFont="1" applyFill="1"/>
    <xf numFmtId="0" fontId="4" fillId="2" borderId="7" xfId="0" applyFont="1" applyFill="1" applyBorder="1" applyAlignment="1">
      <alignment horizontal="center" vertical="center" wrapText="1"/>
    </xf>
    <xf numFmtId="49" fontId="1" fillId="2" borderId="10" xfId="0" applyNumberFormat="1" applyFont="1" applyFill="1" applyBorder="1" applyAlignment="1">
      <alignment horizontal="center" vertical="center"/>
    </xf>
    <xf numFmtId="49" fontId="1" fillId="2" borderId="9" xfId="0" applyNumberFormat="1" applyFont="1" applyFill="1" applyBorder="1" applyAlignment="1">
      <alignment horizontal="center" vertical="center"/>
    </xf>
    <xf numFmtId="49" fontId="1" fillId="2" borderId="9" xfId="0" applyNumberFormat="1" applyFont="1" applyFill="1" applyBorder="1" applyAlignment="1">
      <alignment horizontal="center" vertical="center" wrapText="1"/>
    </xf>
    <xf numFmtId="0" fontId="8" fillId="2" borderId="0" xfId="0" applyFont="1" applyFill="1"/>
    <xf numFmtId="49" fontId="1" fillId="2" borderId="0" xfId="0" applyNumberFormat="1" applyFont="1" applyFill="1" applyBorder="1"/>
    <xf numFmtId="49" fontId="3" fillId="2" borderId="0" xfId="0" applyNumberFormat="1" applyFont="1" applyFill="1" applyBorder="1" applyAlignment="1">
      <alignment horizontal="center"/>
    </xf>
    <xf numFmtId="0" fontId="1" fillId="2" borderId="0" xfId="0" applyFont="1" applyFill="1" applyBorder="1" applyAlignment="1">
      <alignment horizontal="right"/>
    </xf>
    <xf numFmtId="49" fontId="9" fillId="2" borderId="0" xfId="0" applyNumberFormat="1" applyFont="1" applyFill="1" applyBorder="1" applyAlignment="1">
      <alignment wrapText="1"/>
    </xf>
    <xf numFmtId="0" fontId="3" fillId="2" borderId="0" xfId="0" applyFont="1" applyFill="1"/>
    <xf numFmtId="0" fontId="2" fillId="2" borderId="0" xfId="0" applyFont="1" applyFill="1" applyAlignment="1">
      <alignment horizontal="right"/>
    </xf>
    <xf numFmtId="49" fontId="2" fillId="2" borderId="0" xfId="0" applyNumberFormat="1" applyFont="1" applyFill="1"/>
    <xf numFmtId="0" fontId="1" fillId="2" borderId="8" xfId="0" applyFont="1" applyFill="1" applyBorder="1" applyAlignment="1">
      <alignment horizontal="center" vertical="center"/>
    </xf>
    <xf numFmtId="0" fontId="4" fillId="2" borderId="18" xfId="0" applyFont="1" applyFill="1" applyBorder="1" applyAlignment="1">
      <alignment wrapText="1"/>
    </xf>
    <xf numFmtId="0" fontId="1" fillId="2" borderId="1" xfId="0" applyFont="1" applyFill="1" applyBorder="1" applyAlignment="1">
      <alignment horizontal="center" vertical="center"/>
    </xf>
    <xf numFmtId="49" fontId="1" fillId="2" borderId="1" xfId="0" applyNumberFormat="1" applyFont="1" applyFill="1" applyBorder="1" applyAlignment="1">
      <alignment horizontal="center" vertical="center"/>
    </xf>
    <xf numFmtId="49" fontId="1" fillId="2" borderId="2" xfId="0" applyNumberFormat="1" applyFont="1" applyFill="1" applyBorder="1" applyAlignment="1">
      <alignment horizontal="center" vertical="center"/>
    </xf>
    <xf numFmtId="49" fontId="1" fillId="2" borderId="7" xfId="0" applyNumberFormat="1" applyFont="1" applyFill="1" applyBorder="1" applyAlignment="1">
      <alignment wrapText="1"/>
    </xf>
    <xf numFmtId="49" fontId="1" fillId="2" borderId="8" xfId="0" applyNumberFormat="1" applyFont="1" applyFill="1" applyBorder="1" applyAlignment="1">
      <alignment horizontal="center" vertical="center" wrapText="1"/>
    </xf>
    <xf numFmtId="0" fontId="15" fillId="2" borderId="0" xfId="0" applyFont="1" applyFill="1" applyBorder="1"/>
    <xf numFmtId="0" fontId="1" fillId="2" borderId="0" xfId="0" applyFont="1" applyFill="1" applyBorder="1" applyAlignment="1">
      <alignment vertical="center"/>
    </xf>
    <xf numFmtId="0" fontId="1" fillId="2" borderId="0" xfId="0" applyFont="1" applyFill="1" applyBorder="1"/>
    <xf numFmtId="0" fontId="1" fillId="2" borderId="9" xfId="0" applyFont="1" applyFill="1" applyBorder="1" applyAlignment="1">
      <alignment horizontal="center" vertical="center"/>
    </xf>
    <xf numFmtId="0" fontId="1" fillId="2" borderId="9" xfId="0" applyNumberFormat="1" applyFont="1" applyFill="1" applyBorder="1" applyAlignment="1">
      <alignment horizontal="left" vertical="top" wrapText="1"/>
    </xf>
    <xf numFmtId="49" fontId="1" fillId="2" borderId="7" xfId="0" applyNumberFormat="1" applyFont="1" applyFill="1" applyBorder="1" applyAlignment="1">
      <alignment horizontal="justify" vertical="top"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left" vertical="top" wrapText="1"/>
    </xf>
    <xf numFmtId="0" fontId="1" fillId="2" borderId="7" xfId="0" applyFont="1" applyFill="1" applyBorder="1" applyAlignment="1">
      <alignment horizontal="left" wrapText="1"/>
    </xf>
    <xf numFmtId="0" fontId="1" fillId="2" borderId="7" xfId="0" applyFont="1" applyFill="1" applyBorder="1" applyAlignment="1">
      <alignment wrapText="1"/>
    </xf>
    <xf numFmtId="0" fontId="1" fillId="2" borderId="7" xfId="0" applyFont="1" applyFill="1" applyBorder="1" applyAlignment="1">
      <alignment horizontal="left" vertical="top" wrapText="1"/>
    </xf>
    <xf numFmtId="0" fontId="1" fillId="2" borderId="7" xfId="0" applyFont="1" applyFill="1" applyBorder="1" applyAlignment="1">
      <alignment vertical="top" wrapText="1"/>
    </xf>
    <xf numFmtId="0" fontId="1" fillId="2" borderId="7" xfId="3" applyNumberFormat="1" applyFont="1" applyFill="1" applyBorder="1" applyAlignment="1" applyProtection="1">
      <alignment horizontal="left" vertical="top" wrapText="1"/>
      <protection hidden="1"/>
    </xf>
    <xf numFmtId="0" fontId="1" fillId="2" borderId="7" xfId="2" applyNumberFormat="1" applyFont="1" applyFill="1" applyBorder="1" applyAlignment="1" applyProtection="1">
      <alignment horizontal="left" vertical="top" wrapText="1"/>
      <protection hidden="1"/>
    </xf>
    <xf numFmtId="0" fontId="16" fillId="2" borderId="7" xfId="0" applyFont="1" applyFill="1" applyBorder="1" applyAlignment="1">
      <alignment wrapText="1"/>
    </xf>
    <xf numFmtId="0" fontId="4" fillId="2" borderId="7" xfId="0" applyFont="1" applyFill="1" applyBorder="1" applyAlignment="1">
      <alignment horizontal="left" vertical="distributed" wrapText="1"/>
    </xf>
    <xf numFmtId="0" fontId="1" fillId="2" borderId="7" xfId="0" applyFont="1" applyFill="1" applyBorder="1" applyAlignment="1">
      <alignment horizontal="left" vertical="distributed" wrapText="1"/>
    </xf>
    <xf numFmtId="0" fontId="16" fillId="2" borderId="7" xfId="0" applyFont="1" applyFill="1" applyBorder="1" applyAlignment="1">
      <alignment horizontal="justify"/>
    </xf>
    <xf numFmtId="0" fontId="4" fillId="2" borderId="7" xfId="0" applyFont="1" applyFill="1" applyBorder="1" applyAlignment="1">
      <alignment wrapText="1"/>
    </xf>
    <xf numFmtId="0" fontId="1" fillId="2" borderId="7" xfId="0" applyFont="1" applyFill="1" applyBorder="1" applyAlignment="1">
      <alignment horizontal="justify" vertical="top" wrapText="1"/>
    </xf>
    <xf numFmtId="0" fontId="1" fillId="2" borderId="19" xfId="0" applyFont="1" applyFill="1" applyBorder="1" applyAlignment="1">
      <alignment horizontal="left" wrapText="1"/>
    </xf>
    <xf numFmtId="49" fontId="1" fillId="2" borderId="7" xfId="3" applyNumberFormat="1" applyFont="1" applyFill="1" applyBorder="1" applyAlignment="1" applyProtection="1">
      <alignment horizontal="left" vertical="top" wrapText="1"/>
      <protection hidden="1"/>
    </xf>
    <xf numFmtId="49" fontId="16" fillId="2" borderId="19" xfId="0" applyNumberFormat="1" applyFont="1" applyFill="1" applyBorder="1" applyAlignment="1">
      <alignment wrapText="1"/>
    </xf>
    <xf numFmtId="0" fontId="1" fillId="2" borderId="19" xfId="2" applyNumberFormat="1" applyFont="1" applyFill="1" applyBorder="1" applyAlignment="1" applyProtection="1">
      <alignment horizontal="justify" vertical="top" wrapText="1"/>
      <protection hidden="1"/>
    </xf>
    <xf numFmtId="0" fontId="1" fillId="2" borderId="7" xfId="0" applyFont="1" applyFill="1" applyBorder="1" applyAlignment="1">
      <alignment horizontal="left" vertical="distributed"/>
    </xf>
    <xf numFmtId="0" fontId="1" fillId="2" borderId="19" xfId="0" applyFont="1" applyFill="1" applyBorder="1" applyAlignment="1">
      <alignment horizontal="justify"/>
    </xf>
    <xf numFmtId="0" fontId="16" fillId="2" borderId="19" xfId="0" applyFont="1" applyFill="1" applyBorder="1" applyAlignment="1">
      <alignment horizontal="justify"/>
    </xf>
    <xf numFmtId="49" fontId="1" fillId="2" borderId="19" xfId="0" applyNumberFormat="1" applyFont="1" applyFill="1" applyBorder="1" applyAlignment="1">
      <alignment horizontal="left" wrapText="1"/>
    </xf>
    <xf numFmtId="0" fontId="16" fillId="2" borderId="19" xfId="0" applyFont="1" applyFill="1" applyBorder="1"/>
    <xf numFmtId="0" fontId="1" fillId="2" borderId="19" xfId="0" applyFont="1" applyFill="1" applyBorder="1" applyAlignment="1">
      <alignment horizontal="left" vertical="top" wrapText="1"/>
    </xf>
    <xf numFmtId="49" fontId="4" fillId="2" borderId="7" xfId="0" applyNumberFormat="1" applyFont="1" applyFill="1" applyBorder="1" applyAlignment="1">
      <alignment horizontal="left" vertical="distributed" wrapText="1"/>
    </xf>
    <xf numFmtId="49" fontId="1" fillId="2" borderId="7" xfId="0" applyNumberFormat="1" applyFont="1" applyFill="1" applyBorder="1" applyAlignment="1">
      <alignment horizontal="left" vertical="distributed" wrapText="1"/>
    </xf>
    <xf numFmtId="49" fontId="4" fillId="2" borderId="7" xfId="0" applyNumberFormat="1" applyFont="1" applyFill="1" applyBorder="1" applyAlignment="1">
      <alignment wrapText="1"/>
    </xf>
    <xf numFmtId="0" fontId="1" fillId="2" borderId="19" xfId="0" applyFont="1" applyFill="1" applyBorder="1" applyAlignment="1">
      <alignment wrapText="1"/>
    </xf>
    <xf numFmtId="49" fontId="1" fillId="2" borderId="19" xfId="0" applyNumberFormat="1" applyFont="1" applyFill="1" applyBorder="1" applyAlignment="1">
      <alignment wrapText="1"/>
    </xf>
    <xf numFmtId="0" fontId="17" fillId="2" borderId="7" xfId="0" applyFont="1" applyFill="1" applyBorder="1" applyAlignment="1">
      <alignment wrapText="1"/>
    </xf>
    <xf numFmtId="0" fontId="1" fillId="2" borderId="7" xfId="0" applyNumberFormat="1" applyFont="1" applyFill="1" applyBorder="1" applyAlignment="1">
      <alignment wrapText="1"/>
    </xf>
    <xf numFmtId="165" fontId="1" fillId="2" borderId="7" xfId="0" applyNumberFormat="1" applyFont="1" applyFill="1" applyBorder="1" applyAlignment="1">
      <alignment horizontal="left" vertical="top" wrapText="1"/>
    </xf>
    <xf numFmtId="49" fontId="1" fillId="2" borderId="7" xfId="0" applyNumberFormat="1" applyFont="1" applyFill="1" applyBorder="1"/>
    <xf numFmtId="49" fontId="19" fillId="2" borderId="19" xfId="0" applyNumberFormat="1" applyFont="1" applyFill="1" applyBorder="1" applyAlignment="1">
      <alignment wrapText="1"/>
    </xf>
    <xf numFmtId="0" fontId="19" fillId="2" borderId="19" xfId="0" applyFont="1" applyFill="1" applyBorder="1" applyAlignment="1">
      <alignment wrapText="1"/>
    </xf>
    <xf numFmtId="0" fontId="16" fillId="2" borderId="19" xfId="0" applyFont="1" applyFill="1" applyBorder="1" applyAlignment="1">
      <alignment vertical="top" wrapText="1"/>
    </xf>
    <xf numFmtId="0" fontId="4" fillId="2" borderId="7" xfId="0" applyFont="1" applyFill="1" applyBorder="1" applyAlignment="1">
      <alignment vertical="center" wrapText="1"/>
    </xf>
    <xf numFmtId="49" fontId="4" fillId="2" borderId="7" xfId="0" applyNumberFormat="1" applyFont="1" applyFill="1" applyBorder="1" applyAlignment="1">
      <alignment vertical="center" wrapText="1"/>
    </xf>
    <xf numFmtId="1" fontId="1" fillId="2" borderId="8" xfId="0" applyNumberFormat="1" applyFont="1" applyFill="1" applyBorder="1" applyAlignment="1">
      <alignment horizontal="center" vertical="center"/>
    </xf>
    <xf numFmtId="49" fontId="6" fillId="2" borderId="7" xfId="0" applyNumberFormat="1" applyFont="1" applyFill="1" applyBorder="1" applyAlignment="1">
      <alignment horizontal="center" vertical="center"/>
    </xf>
    <xf numFmtId="49" fontId="3" fillId="2" borderId="7" xfId="0" applyNumberFormat="1" applyFont="1" applyFill="1" applyBorder="1" applyAlignment="1">
      <alignment horizontal="center" vertical="center"/>
    </xf>
    <xf numFmtId="49" fontId="1" fillId="2" borderId="0" xfId="0" applyNumberFormat="1" applyFont="1" applyFill="1" applyAlignment="1"/>
    <xf numFmtId="2" fontId="1" fillId="2" borderId="7" xfId="0" applyNumberFormat="1" applyFont="1" applyFill="1" applyBorder="1" applyAlignment="1">
      <alignment wrapText="1"/>
    </xf>
    <xf numFmtId="0" fontId="1" fillId="2" borderId="7" xfId="2" applyNumberFormat="1" applyFont="1" applyFill="1" applyBorder="1" applyAlignment="1" applyProtection="1">
      <alignment horizontal="justify" vertical="top" wrapText="1"/>
      <protection hidden="1"/>
    </xf>
    <xf numFmtId="0" fontId="1" fillId="2" borderId="6" xfId="0" applyFont="1" applyFill="1" applyBorder="1" applyAlignment="1">
      <alignment wrapText="1"/>
    </xf>
    <xf numFmtId="0" fontId="1" fillId="2" borderId="0" xfId="0" applyFont="1" applyFill="1" applyAlignment="1">
      <alignment horizontal="left" wrapText="1"/>
    </xf>
    <xf numFmtId="0" fontId="1" fillId="2" borderId="0" xfId="0" applyFont="1" applyFill="1" applyAlignment="1">
      <alignment horizontal="left"/>
    </xf>
    <xf numFmtId="49" fontId="16" fillId="2" borderId="0" xfId="0" applyNumberFormat="1" applyFont="1" applyFill="1" applyAlignment="1">
      <alignment vertical="top" wrapText="1"/>
    </xf>
    <xf numFmtId="0" fontId="16" fillId="0" borderId="0" xfId="0" applyFont="1" applyAlignment="1">
      <alignment horizontal="justify" vertical="center"/>
    </xf>
    <xf numFmtId="0" fontId="16" fillId="0" borderId="0" xfId="0" applyFont="1" applyAlignment="1">
      <alignment wrapText="1"/>
    </xf>
    <xf numFmtId="0" fontId="1" fillId="2" borderId="7" xfId="0" applyFont="1" applyFill="1" applyBorder="1" applyAlignment="1">
      <alignment horizontal="left" vertical="center" wrapText="1"/>
    </xf>
    <xf numFmtId="4" fontId="9" fillId="2" borderId="7" xfId="0" applyNumberFormat="1" applyFont="1" applyFill="1" applyBorder="1" applyAlignment="1">
      <alignment horizontal="center" vertical="center"/>
    </xf>
    <xf numFmtId="0" fontId="16" fillId="0" borderId="0" xfId="0" applyFont="1"/>
    <xf numFmtId="49" fontId="16" fillId="0" borderId="0" xfId="0" applyNumberFormat="1" applyFont="1" applyFill="1"/>
    <xf numFmtId="49" fontId="16" fillId="0" borderId="0" xfId="0" applyNumberFormat="1" applyFont="1" applyAlignment="1">
      <alignment wrapText="1"/>
    </xf>
    <xf numFmtId="4" fontId="16" fillId="0" borderId="0" xfId="0" applyNumberFormat="1" applyFont="1"/>
    <xf numFmtId="4" fontId="21" fillId="0" borderId="0" xfId="0" applyNumberFormat="1" applyFont="1" applyAlignment="1">
      <alignment horizontal="center"/>
    </xf>
    <xf numFmtId="49" fontId="21" fillId="0" borderId="7" xfId="0" applyNumberFormat="1" applyFont="1" applyFill="1" applyBorder="1"/>
    <xf numFmtId="49" fontId="21" fillId="0" borderId="7" xfId="0" applyNumberFormat="1" applyFont="1" applyBorder="1" applyAlignment="1">
      <alignment wrapText="1"/>
    </xf>
    <xf numFmtId="4" fontId="21" fillId="0" borderId="7" xfId="0" applyNumberFormat="1" applyFont="1" applyBorder="1"/>
    <xf numFmtId="4" fontId="21" fillId="0" borderId="9" xfId="0" applyNumberFormat="1" applyFont="1" applyBorder="1"/>
    <xf numFmtId="49" fontId="16" fillId="0" borderId="7" xfId="0" applyNumberFormat="1" applyFont="1" applyBorder="1" applyAlignment="1">
      <alignment wrapText="1"/>
    </xf>
    <xf numFmtId="4" fontId="16" fillId="0" borderId="7" xfId="0" applyNumberFormat="1" applyFont="1" applyBorder="1"/>
    <xf numFmtId="49" fontId="21" fillId="0" borderId="0" xfId="0" applyNumberFormat="1" applyFont="1" applyFill="1" applyBorder="1"/>
    <xf numFmtId="49" fontId="16" fillId="0" borderId="0" xfId="0" applyNumberFormat="1" applyFont="1" applyBorder="1" applyAlignment="1">
      <alignment wrapText="1"/>
    </xf>
    <xf numFmtId="4" fontId="16" fillId="0" borderId="0" xfId="0" applyNumberFormat="1" applyFont="1" applyBorder="1"/>
    <xf numFmtId="49" fontId="16" fillId="2" borderId="7" xfId="0" applyNumberFormat="1" applyFont="1" applyFill="1" applyBorder="1" applyAlignment="1">
      <alignment wrapText="1"/>
    </xf>
    <xf numFmtId="4" fontId="21" fillId="2" borderId="7" xfId="0" applyNumberFormat="1" applyFont="1" applyFill="1" applyBorder="1"/>
    <xf numFmtId="49" fontId="16" fillId="2" borderId="7" xfId="0" applyNumberFormat="1" applyFont="1" applyFill="1" applyBorder="1"/>
    <xf numFmtId="0" fontId="16" fillId="2" borderId="0" xfId="0" applyFont="1" applyFill="1"/>
    <xf numFmtId="49" fontId="16" fillId="0" borderId="0" xfId="0" applyNumberFormat="1" applyFont="1" applyFill="1" applyBorder="1"/>
    <xf numFmtId="4" fontId="16" fillId="2" borderId="0" xfId="0" applyNumberFormat="1" applyFont="1" applyFill="1" applyBorder="1"/>
    <xf numFmtId="49" fontId="16" fillId="2" borderId="0" xfId="0" applyNumberFormat="1" applyFont="1" applyFill="1" applyBorder="1" applyAlignment="1">
      <alignment wrapText="1"/>
    </xf>
    <xf numFmtId="49" fontId="16" fillId="2" borderId="0" xfId="0" applyNumberFormat="1" applyFont="1" applyFill="1" applyBorder="1"/>
    <xf numFmtId="0" fontId="16" fillId="2" borderId="0" xfId="0" applyNumberFormat="1" applyFont="1" applyFill="1" applyBorder="1" applyAlignment="1">
      <alignment wrapText="1"/>
    </xf>
    <xf numFmtId="0" fontId="16" fillId="2" borderId="7" xfId="0" applyNumberFormat="1" applyFont="1" applyFill="1" applyBorder="1" applyAlignment="1">
      <alignment wrapText="1"/>
    </xf>
    <xf numFmtId="4" fontId="16" fillId="2" borderId="7" xfId="0" applyNumberFormat="1" applyFont="1" applyFill="1" applyBorder="1"/>
    <xf numFmtId="4" fontId="21" fillId="2" borderId="0" xfId="0" applyNumberFormat="1" applyFont="1" applyFill="1" applyBorder="1"/>
    <xf numFmtId="49" fontId="16" fillId="0" borderId="7" xfId="0" applyNumberFormat="1" applyFont="1" applyFill="1" applyBorder="1"/>
    <xf numFmtId="0" fontId="1" fillId="2" borderId="0" xfId="0" applyFont="1" applyFill="1" applyBorder="1" applyAlignment="1">
      <alignment wrapText="1"/>
    </xf>
    <xf numFmtId="49" fontId="22" fillId="0" borderId="7" xfId="0" applyNumberFormat="1" applyFont="1" applyFill="1" applyBorder="1"/>
    <xf numFmtId="49" fontId="22" fillId="0" borderId="9" xfId="0" applyNumberFormat="1" applyFont="1" applyFill="1" applyBorder="1"/>
    <xf numFmtId="4" fontId="9" fillId="2" borderId="0" xfId="0" applyNumberFormat="1" applyFont="1" applyFill="1" applyAlignment="1">
      <alignment horizontal="center" vertical="center"/>
    </xf>
    <xf numFmtId="4" fontId="9" fillId="2" borderId="0" xfId="0" applyNumberFormat="1" applyFont="1" applyFill="1" applyBorder="1" applyAlignment="1">
      <alignment horizontal="center" vertical="center"/>
    </xf>
    <xf numFmtId="4" fontId="2" fillId="2" borderId="0" xfId="0" applyNumberFormat="1" applyFont="1" applyFill="1"/>
    <xf numFmtId="4" fontId="10" fillId="2" borderId="0" xfId="0" applyNumberFormat="1" applyFont="1" applyFill="1" applyAlignment="1">
      <alignment horizontal="center" vertical="center"/>
    </xf>
    <xf numFmtId="4" fontId="21" fillId="2" borderId="0" xfId="0" applyNumberFormat="1" applyFont="1" applyFill="1" applyAlignment="1">
      <alignment horizontal="center"/>
    </xf>
    <xf numFmtId="4" fontId="16" fillId="2" borderId="0" xfId="0" applyNumberFormat="1" applyFont="1" applyFill="1"/>
    <xf numFmtId="49" fontId="16" fillId="0" borderId="9" xfId="0" applyNumberFormat="1" applyFont="1" applyBorder="1" applyAlignment="1">
      <alignment wrapText="1"/>
    </xf>
    <xf numFmtId="4" fontId="16" fillId="3" borderId="7" xfId="0" applyNumberFormat="1" applyFont="1" applyFill="1" applyBorder="1"/>
    <xf numFmtId="0" fontId="16" fillId="4" borderId="0" xfId="0" applyFont="1" applyFill="1"/>
    <xf numFmtId="164" fontId="16" fillId="2" borderId="0" xfId="4" applyFont="1" applyFill="1"/>
    <xf numFmtId="164" fontId="16" fillId="2" borderId="0" xfId="4" applyFont="1" applyFill="1" applyBorder="1"/>
    <xf numFmtId="164" fontId="16" fillId="2" borderId="0" xfId="0" applyNumberFormat="1" applyFont="1" applyFill="1" applyBorder="1"/>
    <xf numFmtId="0" fontId="1" fillId="0" borderId="7" xfId="0" applyFont="1" applyFill="1" applyBorder="1" applyAlignment="1">
      <alignment wrapText="1"/>
    </xf>
    <xf numFmtId="0" fontId="1" fillId="2" borderId="10" xfId="0" applyFont="1" applyFill="1" applyBorder="1" applyAlignment="1">
      <alignment horizontal="left" vertical="top" wrapText="1"/>
    </xf>
    <xf numFmtId="4" fontId="21" fillId="3" borderId="7" xfId="0" applyNumberFormat="1" applyFont="1" applyFill="1" applyBorder="1"/>
    <xf numFmtId="49" fontId="16" fillId="2" borderId="0" xfId="0" applyNumberFormat="1" applyFont="1" applyFill="1" applyAlignment="1">
      <alignment wrapText="1"/>
    </xf>
    <xf numFmtId="4" fontId="0" fillId="0" borderId="0" xfId="0" applyNumberFormat="1"/>
    <xf numFmtId="0" fontId="16" fillId="0" borderId="23" xfId="0" applyFont="1" applyBorder="1" applyAlignment="1">
      <alignment wrapText="1"/>
    </xf>
    <xf numFmtId="0" fontId="1" fillId="2" borderId="9" xfId="0" applyFont="1" applyFill="1" applyBorder="1" applyAlignment="1">
      <alignment horizontal="left" vertical="distributed" wrapText="1"/>
    </xf>
    <xf numFmtId="0" fontId="1" fillId="2" borderId="0" xfId="3" applyNumberFormat="1" applyFont="1" applyFill="1" applyBorder="1" applyAlignment="1" applyProtection="1">
      <alignment horizontal="left" vertical="top" wrapText="1"/>
      <protection hidden="1"/>
    </xf>
    <xf numFmtId="0" fontId="1" fillId="2" borderId="0" xfId="0" applyFont="1" applyFill="1" applyBorder="1" applyAlignment="1">
      <alignment horizontal="left" vertical="top" wrapText="1"/>
    </xf>
    <xf numFmtId="4" fontId="16" fillId="3" borderId="0" xfId="0" applyNumberFormat="1" applyFont="1" applyFill="1" applyBorder="1"/>
    <xf numFmtId="49" fontId="16" fillId="5" borderId="7" xfId="0" applyNumberFormat="1" applyFont="1" applyFill="1" applyBorder="1"/>
    <xf numFmtId="49" fontId="6" fillId="2" borderId="21" xfId="0" applyNumberFormat="1" applyFont="1" applyFill="1" applyBorder="1" applyAlignment="1">
      <alignment horizontal="center" vertical="center" wrapText="1"/>
    </xf>
    <xf numFmtId="4" fontId="10" fillId="2" borderId="14" xfId="0" applyNumberFormat="1" applyFont="1" applyFill="1" applyBorder="1" applyAlignment="1">
      <alignment horizontal="center" vertical="center" wrapText="1"/>
    </xf>
    <xf numFmtId="0" fontId="2" fillId="2" borderId="4" xfId="0" applyFont="1" applyFill="1" applyBorder="1"/>
    <xf numFmtId="2" fontId="2" fillId="2" borderId="5" xfId="0" applyNumberFormat="1" applyFont="1" applyFill="1" applyBorder="1" applyAlignment="1">
      <alignment wrapText="1"/>
    </xf>
    <xf numFmtId="4" fontId="12" fillId="2" borderId="7" xfId="0" applyNumberFormat="1" applyFont="1" applyFill="1" applyBorder="1" applyAlignment="1">
      <alignment horizontal="center" vertical="center"/>
    </xf>
    <xf numFmtId="4" fontId="11" fillId="2" borderId="7" xfId="0" applyNumberFormat="1" applyFont="1" applyFill="1" applyBorder="1" applyAlignment="1">
      <alignment horizontal="center" vertical="center"/>
    </xf>
    <xf numFmtId="4" fontId="10" fillId="2" borderId="7" xfId="0" applyNumberFormat="1" applyFont="1" applyFill="1" applyBorder="1" applyAlignment="1">
      <alignment horizontal="center" vertical="center"/>
    </xf>
    <xf numFmtId="4" fontId="18" fillId="2" borderId="7" xfId="0" applyNumberFormat="1" applyFont="1" applyFill="1" applyBorder="1" applyAlignment="1">
      <alignment horizontal="center" vertical="center"/>
    </xf>
    <xf numFmtId="4" fontId="9" fillId="2" borderId="7" xfId="0" applyNumberFormat="1" applyFont="1" applyFill="1" applyBorder="1" applyAlignment="1">
      <alignment horizontal="center"/>
    </xf>
    <xf numFmtId="4" fontId="12" fillId="2" borderId="7" xfId="0" applyNumberFormat="1" applyFont="1" applyFill="1" applyBorder="1" applyAlignment="1">
      <alignment horizontal="center"/>
    </xf>
    <xf numFmtId="4" fontId="9" fillId="2" borderId="7" xfId="4" applyNumberFormat="1" applyFont="1" applyFill="1" applyBorder="1" applyAlignment="1">
      <alignment horizontal="center" vertical="center"/>
    </xf>
    <xf numFmtId="49" fontId="6" fillId="2" borderId="20" xfId="0" applyNumberFormat="1" applyFont="1" applyFill="1" applyBorder="1" applyAlignment="1">
      <alignment horizontal="center" vertical="center" wrapText="1"/>
    </xf>
    <xf numFmtId="4" fontId="6" fillId="2" borderId="25" xfId="0" applyNumberFormat="1" applyFont="1" applyFill="1" applyBorder="1" applyAlignment="1">
      <alignment horizontal="center" vertical="top" wrapText="1"/>
    </xf>
    <xf numFmtId="2" fontId="6" fillId="2" borderId="10" xfId="0" applyNumberFormat="1" applyFont="1" applyFill="1" applyBorder="1" applyAlignment="1">
      <alignment vertical="top" wrapText="1"/>
    </xf>
    <xf numFmtId="0" fontId="6" fillId="2" borderId="9" xfId="0" applyFont="1" applyFill="1" applyBorder="1" applyAlignment="1">
      <alignment vertical="top" wrapText="1"/>
    </xf>
    <xf numFmtId="0" fontId="1" fillId="2" borderId="0" xfId="0" applyFont="1" applyFill="1" applyAlignment="1">
      <alignment horizontal="right"/>
    </xf>
    <xf numFmtId="49" fontId="1" fillId="2" borderId="0" xfId="0" applyNumberFormat="1" applyFont="1" applyFill="1" applyAlignment="1">
      <alignment horizontal="right"/>
    </xf>
    <xf numFmtId="49" fontId="1" fillId="2" borderId="0" xfId="0" applyNumberFormat="1" applyFont="1" applyFill="1" applyBorder="1" applyAlignment="1">
      <alignment horizontal="right"/>
    </xf>
    <xf numFmtId="4" fontId="9" fillId="2" borderId="0" xfId="0" applyNumberFormat="1" applyFont="1" applyFill="1" applyAlignment="1">
      <alignment horizontal="right" vertical="center"/>
    </xf>
    <xf numFmtId="49" fontId="6" fillId="2" borderId="24" xfId="0" applyNumberFormat="1" applyFont="1" applyFill="1" applyBorder="1" applyAlignment="1">
      <alignment horizontal="center" wrapText="1"/>
    </xf>
    <xf numFmtId="49" fontId="3" fillId="2" borderId="22" xfId="0" applyNumberFormat="1" applyFont="1" applyFill="1" applyBorder="1" applyAlignment="1">
      <alignment horizontal="center" wrapText="1"/>
    </xf>
    <xf numFmtId="49" fontId="3" fillId="2" borderId="26" xfId="0" applyNumberFormat="1" applyFont="1" applyFill="1" applyBorder="1" applyAlignment="1">
      <alignment horizontal="center"/>
    </xf>
    <xf numFmtId="0" fontId="3" fillId="2" borderId="4" xfId="0" applyFont="1" applyFill="1" applyBorder="1" applyAlignment="1">
      <alignment horizontal="center"/>
    </xf>
    <xf numFmtId="0" fontId="1" fillId="2" borderId="0" xfId="0" applyFont="1" applyFill="1" applyBorder="1" applyAlignment="1">
      <alignment horizontal="right"/>
    </xf>
    <xf numFmtId="0" fontId="1" fillId="2" borderId="0" xfId="0" applyFont="1" applyFill="1" applyAlignment="1">
      <alignment horizontal="right" wrapText="1"/>
    </xf>
    <xf numFmtId="166" fontId="1" fillId="2" borderId="0" xfId="0" applyNumberFormat="1" applyFont="1" applyFill="1" applyAlignment="1">
      <alignment horizontal="right" wrapText="1"/>
    </xf>
    <xf numFmtId="0" fontId="1" fillId="2" borderId="15" xfId="0" applyFont="1" applyFill="1" applyBorder="1" applyAlignment="1">
      <alignment horizontal="center" wrapText="1"/>
    </xf>
    <xf numFmtId="0" fontId="1" fillId="2" borderId="16" xfId="0" applyFont="1" applyFill="1" applyBorder="1" applyAlignment="1">
      <alignment horizontal="center" wrapText="1"/>
    </xf>
    <xf numFmtId="0" fontId="4" fillId="2" borderId="17" xfId="0" applyFont="1" applyFill="1" applyBorder="1" applyAlignment="1">
      <alignment horizontal="center" vertical="center" wrapText="1"/>
    </xf>
    <xf numFmtId="0" fontId="4" fillId="2" borderId="1" xfId="0" applyFont="1" applyFill="1" applyBorder="1" applyAlignment="1">
      <alignment horizontal="center" vertical="center" wrapText="1"/>
    </xf>
    <xf numFmtId="49" fontId="4" fillId="2" borderId="17"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0" fontId="5" fillId="2" borderId="13" xfId="0" applyFont="1" applyFill="1" applyBorder="1" applyAlignment="1">
      <alignment horizontal="center"/>
    </xf>
    <xf numFmtId="49" fontId="6" fillId="2" borderId="11" xfId="0" applyNumberFormat="1" applyFont="1" applyFill="1" applyBorder="1" applyAlignment="1">
      <alignment horizontal="center" vertical="center" wrapText="1"/>
    </xf>
    <xf numFmtId="49" fontId="6" fillId="2" borderId="12" xfId="0" applyNumberFormat="1" applyFont="1" applyFill="1" applyBorder="1" applyAlignment="1">
      <alignment horizontal="center" vertical="center" wrapText="1"/>
    </xf>
    <xf numFmtId="0" fontId="1" fillId="2" borderId="0" xfId="0" applyFont="1" applyFill="1" applyAlignment="1">
      <alignment horizontal="center" wrapText="1"/>
    </xf>
    <xf numFmtId="0" fontId="1" fillId="2" borderId="0" xfId="0" applyFont="1" applyFill="1" applyAlignment="1">
      <alignment horizontal="right"/>
    </xf>
    <xf numFmtId="0" fontId="21" fillId="0" borderId="0" xfId="0" applyFont="1" applyAlignment="1">
      <alignment horizontal="center" wrapText="1"/>
    </xf>
  </cellXfs>
  <cellStyles count="5">
    <cellStyle name="Обычный" xfId="0" builtinId="0"/>
    <cellStyle name="Обычный 2" xfId="1"/>
    <cellStyle name="Обычный_tmp" xfId="2"/>
    <cellStyle name="Обычный_Tmp1" xfId="3"/>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1229"/>
  <sheetViews>
    <sheetView tabSelected="1" zoomScale="93" zoomScaleNormal="93" zoomScaleSheetLayoutView="85" zoomScalePageLayoutView="98" workbookViewId="0">
      <selection activeCell="H8" sqref="H8"/>
    </sheetView>
  </sheetViews>
  <sheetFormatPr defaultColWidth="9.28515625" defaultRowHeight="18.75" x14ac:dyDescent="0.3"/>
  <cols>
    <col min="1" max="1" width="72.42578125" style="2" customWidth="1"/>
    <col min="2" max="2" width="6.7109375" style="33" customWidth="1"/>
    <col min="3" max="3" width="6.28515625" style="34" customWidth="1"/>
    <col min="4" max="4" width="7" style="34" customWidth="1"/>
    <col min="5" max="5" width="6.7109375" style="2" customWidth="1"/>
    <col min="6" max="6" width="5.7109375" style="32" customWidth="1"/>
    <col min="7" max="7" width="7.7109375" style="2" customWidth="1"/>
    <col min="8" max="8" width="8.28515625" style="32" customWidth="1"/>
    <col min="9" max="9" width="6.28515625" style="29" customWidth="1"/>
    <col min="10" max="10" width="13.7109375" style="29" customWidth="1"/>
    <col min="11" max="11" width="13.28515625" style="133" customWidth="1"/>
    <col min="12" max="13" width="13.7109375" style="2" customWidth="1"/>
    <col min="14" max="16384" width="9.28515625" style="2"/>
  </cols>
  <sheetData>
    <row r="1" spans="1:13" x14ac:dyDescent="0.3">
      <c r="A1" s="93" t="s">
        <v>138</v>
      </c>
      <c r="B1" s="177"/>
      <c r="C1" s="177"/>
      <c r="D1" s="177"/>
      <c r="E1" s="177"/>
      <c r="F1" s="177"/>
      <c r="G1" s="177"/>
      <c r="H1" s="177"/>
      <c r="I1" s="177"/>
      <c r="J1" s="177"/>
      <c r="K1" s="178"/>
      <c r="L1" s="33"/>
    </row>
    <row r="2" spans="1:13" ht="18" customHeight="1" x14ac:dyDescent="0.3">
      <c r="A2" s="93" t="s">
        <v>139</v>
      </c>
      <c r="B2" s="177" t="s">
        <v>775</v>
      </c>
      <c r="C2" s="177"/>
      <c r="D2" s="177"/>
      <c r="E2" s="177"/>
      <c r="F2" s="177"/>
      <c r="G2" s="177"/>
      <c r="H2" s="177"/>
      <c r="I2" s="177"/>
      <c r="J2" s="177"/>
      <c r="K2" s="177"/>
      <c r="L2" s="177"/>
      <c r="M2" s="177"/>
    </row>
    <row r="3" spans="1:13" x14ac:dyDescent="0.3">
      <c r="A3" s="94" t="s">
        <v>394</v>
      </c>
      <c r="B3" s="189" t="s">
        <v>777</v>
      </c>
      <c r="C3" s="189"/>
      <c r="D3" s="189"/>
      <c r="E3" s="189"/>
      <c r="F3" s="189"/>
      <c r="G3" s="189"/>
      <c r="H3" s="189"/>
      <c r="I3" s="189"/>
      <c r="J3" s="189"/>
      <c r="K3" s="189"/>
      <c r="L3" s="189"/>
      <c r="M3" s="189"/>
    </row>
    <row r="4" spans="1:13" x14ac:dyDescent="0.3">
      <c r="A4" s="3"/>
      <c r="B4" s="176" t="s">
        <v>779</v>
      </c>
      <c r="C4" s="176"/>
      <c r="D4" s="176"/>
      <c r="E4" s="176"/>
      <c r="F4" s="176"/>
      <c r="G4" s="176"/>
      <c r="H4" s="176"/>
      <c r="I4" s="176"/>
      <c r="J4" s="176"/>
      <c r="K4" s="176"/>
      <c r="L4" s="176"/>
      <c r="M4" s="176"/>
    </row>
    <row r="5" spans="1:13" x14ac:dyDescent="0.3">
      <c r="A5" s="3"/>
      <c r="B5" s="176" t="s">
        <v>778</v>
      </c>
      <c r="C5" s="176"/>
      <c r="D5" s="176"/>
      <c r="E5" s="176"/>
      <c r="F5" s="176"/>
      <c r="G5" s="176"/>
      <c r="H5" s="176"/>
      <c r="I5" s="176"/>
      <c r="J5" s="176"/>
      <c r="K5" s="176"/>
      <c r="L5" s="176"/>
      <c r="M5" s="176"/>
    </row>
    <row r="6" spans="1:13" ht="18.75" customHeight="1" x14ac:dyDescent="0.3">
      <c r="A6" s="3"/>
      <c r="B6" s="176" t="s">
        <v>780</v>
      </c>
      <c r="C6" s="176"/>
      <c r="D6" s="176"/>
      <c r="E6" s="176"/>
      <c r="F6" s="176"/>
      <c r="G6" s="176"/>
      <c r="H6" s="176"/>
      <c r="I6" s="176"/>
      <c r="J6" s="176"/>
      <c r="K6" s="176"/>
      <c r="L6" s="176"/>
      <c r="M6" s="176"/>
    </row>
    <row r="7" spans="1:13" x14ac:dyDescent="0.3">
      <c r="A7" s="4"/>
      <c r="B7" s="168"/>
      <c r="C7" s="168"/>
      <c r="D7" s="169"/>
      <c r="E7" s="168"/>
      <c r="F7" s="168"/>
      <c r="G7" s="168"/>
      <c r="H7" s="168"/>
      <c r="I7" s="170"/>
      <c r="J7" s="170"/>
      <c r="K7" s="171"/>
      <c r="L7" s="33"/>
      <c r="M7" s="33"/>
    </row>
    <row r="8" spans="1:13" x14ac:dyDescent="0.3">
      <c r="A8" s="4"/>
      <c r="B8" s="5"/>
      <c r="C8" s="5"/>
      <c r="D8" s="89"/>
      <c r="E8" s="5"/>
      <c r="F8" s="5"/>
      <c r="G8" s="5"/>
      <c r="H8" s="5"/>
      <c r="I8" s="6"/>
      <c r="J8" s="6"/>
      <c r="K8" s="130"/>
    </row>
    <row r="9" spans="1:13" x14ac:dyDescent="0.3">
      <c r="A9" s="4"/>
      <c r="B9" s="5"/>
      <c r="C9" s="5"/>
      <c r="D9" s="89"/>
      <c r="E9" s="5"/>
      <c r="F9" s="5"/>
      <c r="G9" s="5"/>
      <c r="H9" s="5"/>
      <c r="I9" s="6"/>
      <c r="J9" s="6"/>
      <c r="K9" s="130"/>
    </row>
    <row r="10" spans="1:13" ht="40.9" customHeight="1" thickBot="1" x14ac:dyDescent="0.35">
      <c r="A10" s="188" t="s">
        <v>776</v>
      </c>
      <c r="B10" s="188"/>
      <c r="C10" s="188"/>
      <c r="D10" s="188"/>
      <c r="E10" s="188"/>
      <c r="F10" s="188"/>
      <c r="G10" s="188"/>
      <c r="H10" s="188"/>
      <c r="I10" s="188"/>
      <c r="J10" s="188"/>
      <c r="K10" s="188"/>
      <c r="L10" s="188"/>
      <c r="M10" s="188"/>
    </row>
    <row r="11" spans="1:13" ht="75.75" thickBot="1" x14ac:dyDescent="0.35">
      <c r="A11" s="179" t="s">
        <v>0</v>
      </c>
      <c r="B11" s="181" t="s">
        <v>1</v>
      </c>
      <c r="C11" s="183" t="s">
        <v>2</v>
      </c>
      <c r="D11" s="183" t="s">
        <v>3</v>
      </c>
      <c r="E11" s="185" t="s">
        <v>133</v>
      </c>
      <c r="F11" s="185"/>
      <c r="G11" s="185"/>
      <c r="H11" s="185"/>
      <c r="I11" s="186" t="s">
        <v>4</v>
      </c>
      <c r="J11" s="164" t="s">
        <v>770</v>
      </c>
      <c r="K11" s="165" t="s">
        <v>769</v>
      </c>
      <c r="L11" s="166" t="s">
        <v>771</v>
      </c>
      <c r="M11" s="167" t="s">
        <v>772</v>
      </c>
    </row>
    <row r="12" spans="1:13" ht="18" customHeight="1" thickBot="1" x14ac:dyDescent="0.35">
      <c r="A12" s="180"/>
      <c r="B12" s="182"/>
      <c r="C12" s="184"/>
      <c r="D12" s="184"/>
      <c r="E12" s="7" t="s">
        <v>5</v>
      </c>
      <c r="F12" s="7" t="s">
        <v>6</v>
      </c>
      <c r="G12" s="7" t="s">
        <v>7</v>
      </c>
      <c r="H12" s="8" t="s">
        <v>8</v>
      </c>
      <c r="I12" s="187"/>
      <c r="J12" s="153"/>
      <c r="K12" s="154"/>
      <c r="L12" s="156"/>
      <c r="M12" s="155"/>
    </row>
    <row r="13" spans="1:13" ht="57" customHeight="1" x14ac:dyDescent="0.3">
      <c r="A13" s="9">
        <v>1</v>
      </c>
      <c r="B13" s="10">
        <v>2</v>
      </c>
      <c r="C13" s="11" t="s">
        <v>9</v>
      </c>
      <c r="D13" s="11" t="s">
        <v>10</v>
      </c>
      <c r="E13" s="11" t="s">
        <v>11</v>
      </c>
      <c r="F13" s="11" t="s">
        <v>12</v>
      </c>
      <c r="G13" s="11" t="s">
        <v>13</v>
      </c>
      <c r="H13" s="12" t="s">
        <v>14</v>
      </c>
      <c r="I13" s="172" t="s">
        <v>15</v>
      </c>
      <c r="J13" s="173" t="s">
        <v>91</v>
      </c>
      <c r="K13" s="174">
        <v>11</v>
      </c>
      <c r="L13" s="175">
        <v>12</v>
      </c>
      <c r="M13" s="175">
        <v>13</v>
      </c>
    </row>
    <row r="14" spans="1:13" ht="56.25" x14ac:dyDescent="0.3">
      <c r="A14" s="60" t="s">
        <v>233</v>
      </c>
      <c r="B14" s="13">
        <v>600</v>
      </c>
      <c r="C14" s="14" t="s">
        <v>16</v>
      </c>
      <c r="D14" s="14" t="s">
        <v>17</v>
      </c>
      <c r="E14" s="15" t="s">
        <v>16</v>
      </c>
      <c r="F14" s="14" t="s">
        <v>17</v>
      </c>
      <c r="G14" s="15" t="s">
        <v>16</v>
      </c>
      <c r="H14" s="14" t="s">
        <v>18</v>
      </c>
      <c r="I14" s="87" t="s">
        <v>19</v>
      </c>
      <c r="J14" s="158">
        <f t="shared" ref="J14:K16" si="0">J15</f>
        <v>5324.5</v>
      </c>
      <c r="K14" s="158">
        <f t="shared" si="0"/>
        <v>5715.03</v>
      </c>
      <c r="L14" s="158">
        <f t="shared" ref="L14:L16" si="1">L15</f>
        <v>5715.03</v>
      </c>
      <c r="M14" s="158">
        <f>L14/K14*100</f>
        <v>100</v>
      </c>
    </row>
    <row r="15" spans="1:13" x14ac:dyDescent="0.3">
      <c r="A15" s="51" t="s">
        <v>20</v>
      </c>
      <c r="B15" s="16">
        <v>600</v>
      </c>
      <c r="C15" s="17" t="s">
        <v>21</v>
      </c>
      <c r="D15" s="17" t="s">
        <v>17</v>
      </c>
      <c r="E15" s="18" t="s">
        <v>16</v>
      </c>
      <c r="F15" s="17" t="s">
        <v>17</v>
      </c>
      <c r="G15" s="18" t="s">
        <v>16</v>
      </c>
      <c r="H15" s="17" t="s">
        <v>18</v>
      </c>
      <c r="I15" s="88" t="s">
        <v>19</v>
      </c>
      <c r="J15" s="159">
        <f t="shared" si="0"/>
        <v>5324.5</v>
      </c>
      <c r="K15" s="159">
        <f t="shared" si="0"/>
        <v>5715.03</v>
      </c>
      <c r="L15" s="159">
        <f t="shared" si="1"/>
        <v>5715.03</v>
      </c>
      <c r="M15" s="158">
        <f t="shared" ref="M15:M78" si="2">L15/K15*100</f>
        <v>100</v>
      </c>
    </row>
    <row r="16" spans="1:13" ht="56.25" x14ac:dyDescent="0.3">
      <c r="A16" s="51" t="s">
        <v>22</v>
      </c>
      <c r="B16" s="16">
        <v>600</v>
      </c>
      <c r="C16" s="17" t="s">
        <v>21</v>
      </c>
      <c r="D16" s="17" t="s">
        <v>23</v>
      </c>
      <c r="E16" s="18" t="s">
        <v>16</v>
      </c>
      <c r="F16" s="18" t="s">
        <v>17</v>
      </c>
      <c r="G16" s="18" t="s">
        <v>16</v>
      </c>
      <c r="H16" s="17" t="s">
        <v>18</v>
      </c>
      <c r="I16" s="88" t="s">
        <v>19</v>
      </c>
      <c r="J16" s="159">
        <f t="shared" si="0"/>
        <v>5324.5</v>
      </c>
      <c r="K16" s="159">
        <f t="shared" si="0"/>
        <v>5715.03</v>
      </c>
      <c r="L16" s="159">
        <f t="shared" si="1"/>
        <v>5715.03</v>
      </c>
      <c r="M16" s="158">
        <f t="shared" si="2"/>
        <v>100</v>
      </c>
    </row>
    <row r="17" spans="1:13" ht="37.5" x14ac:dyDescent="0.3">
      <c r="A17" s="50" t="s">
        <v>31</v>
      </c>
      <c r="B17" s="16">
        <v>600</v>
      </c>
      <c r="C17" s="17" t="s">
        <v>21</v>
      </c>
      <c r="D17" s="17" t="s">
        <v>23</v>
      </c>
      <c r="E17" s="18" t="s">
        <v>24</v>
      </c>
      <c r="F17" s="18" t="s">
        <v>17</v>
      </c>
      <c r="G17" s="18" t="s">
        <v>16</v>
      </c>
      <c r="H17" s="17" t="s">
        <v>134</v>
      </c>
      <c r="I17" s="88" t="s">
        <v>19</v>
      </c>
      <c r="J17" s="159">
        <f>J18+J23</f>
        <v>5324.5</v>
      </c>
      <c r="K17" s="159">
        <f>K18+K23</f>
        <v>5715.03</v>
      </c>
      <c r="L17" s="159">
        <f t="shared" ref="L17" si="3">L18+L23</f>
        <v>5715.03</v>
      </c>
      <c r="M17" s="158">
        <f t="shared" si="2"/>
        <v>100</v>
      </c>
    </row>
    <row r="18" spans="1:13" ht="37.5" x14ac:dyDescent="0.3">
      <c r="A18" s="61" t="s">
        <v>132</v>
      </c>
      <c r="B18" s="16">
        <v>600</v>
      </c>
      <c r="C18" s="17" t="s">
        <v>21</v>
      </c>
      <c r="D18" s="17" t="s">
        <v>23</v>
      </c>
      <c r="E18" s="18" t="s">
        <v>24</v>
      </c>
      <c r="F18" s="18" t="s">
        <v>25</v>
      </c>
      <c r="G18" s="18" t="s">
        <v>16</v>
      </c>
      <c r="H18" s="17" t="s">
        <v>18</v>
      </c>
      <c r="I18" s="88" t="s">
        <v>19</v>
      </c>
      <c r="J18" s="159">
        <f>J19+J21</f>
        <v>1610.01</v>
      </c>
      <c r="K18" s="159">
        <f>K19+K21</f>
        <v>1285.7</v>
      </c>
      <c r="L18" s="159">
        <f t="shared" ref="L18" si="4">L19+L21</f>
        <v>1285.7</v>
      </c>
      <c r="M18" s="158">
        <f t="shared" si="2"/>
        <v>100</v>
      </c>
    </row>
    <row r="19" spans="1:13" ht="37.5" x14ac:dyDescent="0.3">
      <c r="A19" s="61" t="s">
        <v>33</v>
      </c>
      <c r="B19" s="16">
        <v>600</v>
      </c>
      <c r="C19" s="17" t="s">
        <v>21</v>
      </c>
      <c r="D19" s="17" t="s">
        <v>23</v>
      </c>
      <c r="E19" s="18" t="s">
        <v>24</v>
      </c>
      <c r="F19" s="18" t="s">
        <v>25</v>
      </c>
      <c r="G19" s="18" t="s">
        <v>16</v>
      </c>
      <c r="H19" s="17" t="s">
        <v>27</v>
      </c>
      <c r="I19" s="88" t="s">
        <v>19</v>
      </c>
      <c r="J19" s="159">
        <f>J20</f>
        <v>41.56</v>
      </c>
      <c r="K19" s="159">
        <f>K20</f>
        <v>41.55</v>
      </c>
      <c r="L19" s="159">
        <f t="shared" ref="L19" si="5">L20</f>
        <v>41.55</v>
      </c>
      <c r="M19" s="158">
        <f t="shared" si="2"/>
        <v>100</v>
      </c>
    </row>
    <row r="20" spans="1:13" ht="75" x14ac:dyDescent="0.3">
      <c r="A20" s="61" t="s">
        <v>26</v>
      </c>
      <c r="B20" s="16">
        <v>600</v>
      </c>
      <c r="C20" s="17" t="s">
        <v>21</v>
      </c>
      <c r="D20" s="17" t="s">
        <v>23</v>
      </c>
      <c r="E20" s="18" t="s">
        <v>24</v>
      </c>
      <c r="F20" s="18" t="s">
        <v>25</v>
      </c>
      <c r="G20" s="18" t="s">
        <v>16</v>
      </c>
      <c r="H20" s="17" t="s">
        <v>27</v>
      </c>
      <c r="I20" s="88" t="s">
        <v>28</v>
      </c>
      <c r="J20" s="159">
        <v>41.56</v>
      </c>
      <c r="K20" s="159">
        <v>41.55</v>
      </c>
      <c r="L20" s="159">
        <v>41.55</v>
      </c>
      <c r="M20" s="158">
        <f t="shared" si="2"/>
        <v>100</v>
      </c>
    </row>
    <row r="21" spans="1:13" ht="37.5" x14ac:dyDescent="0.3">
      <c r="A21" s="61" t="s">
        <v>29</v>
      </c>
      <c r="B21" s="16">
        <v>600</v>
      </c>
      <c r="C21" s="17" t="s">
        <v>21</v>
      </c>
      <c r="D21" s="17" t="s">
        <v>23</v>
      </c>
      <c r="E21" s="18" t="s">
        <v>24</v>
      </c>
      <c r="F21" s="18" t="s">
        <v>25</v>
      </c>
      <c r="G21" s="18" t="s">
        <v>16</v>
      </c>
      <c r="H21" s="17" t="s">
        <v>30</v>
      </c>
      <c r="I21" s="88" t="s">
        <v>19</v>
      </c>
      <c r="J21" s="159">
        <f>J22</f>
        <v>1568.45</v>
      </c>
      <c r="K21" s="159">
        <f>K22</f>
        <v>1244.1500000000001</v>
      </c>
      <c r="L21" s="159">
        <f t="shared" ref="L21" si="6">L22</f>
        <v>1244.1500000000001</v>
      </c>
      <c r="M21" s="158">
        <f t="shared" si="2"/>
        <v>100</v>
      </c>
    </row>
    <row r="22" spans="1:13" ht="75" x14ac:dyDescent="0.3">
      <c r="A22" s="61" t="s">
        <v>26</v>
      </c>
      <c r="B22" s="16">
        <v>600</v>
      </c>
      <c r="C22" s="17" t="s">
        <v>21</v>
      </c>
      <c r="D22" s="17" t="s">
        <v>23</v>
      </c>
      <c r="E22" s="18" t="s">
        <v>24</v>
      </c>
      <c r="F22" s="18" t="s">
        <v>25</v>
      </c>
      <c r="G22" s="18" t="s">
        <v>16</v>
      </c>
      <c r="H22" s="17" t="s">
        <v>30</v>
      </c>
      <c r="I22" s="88" t="s">
        <v>28</v>
      </c>
      <c r="J22" s="159">
        <v>1568.45</v>
      </c>
      <c r="K22" s="159">
        <v>1244.1500000000001</v>
      </c>
      <c r="L22" s="159">
        <v>1244.1500000000001</v>
      </c>
      <c r="M22" s="158">
        <f t="shared" si="2"/>
        <v>100</v>
      </c>
    </row>
    <row r="23" spans="1:13" ht="56.25" x14ac:dyDescent="0.3">
      <c r="A23" s="51" t="s">
        <v>32</v>
      </c>
      <c r="B23" s="16">
        <v>600</v>
      </c>
      <c r="C23" s="17" t="s">
        <v>21</v>
      </c>
      <c r="D23" s="17" t="s">
        <v>23</v>
      </c>
      <c r="E23" s="16">
        <v>50</v>
      </c>
      <c r="F23" s="16">
        <v>2</v>
      </c>
      <c r="G23" s="18" t="s">
        <v>16</v>
      </c>
      <c r="H23" s="17" t="s">
        <v>18</v>
      </c>
      <c r="I23" s="88" t="s">
        <v>19</v>
      </c>
      <c r="J23" s="159">
        <f>J24+J28</f>
        <v>3714.49</v>
      </c>
      <c r="K23" s="159">
        <f>K24+K28</f>
        <v>4429.33</v>
      </c>
      <c r="L23" s="159">
        <f t="shared" ref="L23" si="7">L24+L28</f>
        <v>4429.33</v>
      </c>
      <c r="M23" s="158">
        <f t="shared" si="2"/>
        <v>100</v>
      </c>
    </row>
    <row r="24" spans="1:13" ht="37.5" x14ac:dyDescent="0.3">
      <c r="A24" s="51" t="s">
        <v>33</v>
      </c>
      <c r="B24" s="16">
        <v>600</v>
      </c>
      <c r="C24" s="17" t="s">
        <v>21</v>
      </c>
      <c r="D24" s="17" t="s">
        <v>23</v>
      </c>
      <c r="E24" s="16">
        <v>50</v>
      </c>
      <c r="F24" s="16">
        <v>2</v>
      </c>
      <c r="G24" s="18" t="s">
        <v>16</v>
      </c>
      <c r="H24" s="17" t="s">
        <v>27</v>
      </c>
      <c r="I24" s="88" t="s">
        <v>19</v>
      </c>
      <c r="J24" s="159">
        <f>J25+J26+J27</f>
        <v>631.37</v>
      </c>
      <c r="K24" s="159">
        <f>K25+K26+K27</f>
        <v>880.94999999999993</v>
      </c>
      <c r="L24" s="159">
        <f t="shared" ref="L24" si="8">L25+L26+L27</f>
        <v>803.39</v>
      </c>
      <c r="M24" s="158">
        <f t="shared" si="2"/>
        <v>91.195868096940814</v>
      </c>
    </row>
    <row r="25" spans="1:13" ht="93.75" x14ac:dyDescent="0.3">
      <c r="A25" s="51" t="s">
        <v>34</v>
      </c>
      <c r="B25" s="16">
        <v>600</v>
      </c>
      <c r="C25" s="17" t="s">
        <v>21</v>
      </c>
      <c r="D25" s="17" t="s">
        <v>23</v>
      </c>
      <c r="E25" s="16">
        <v>50</v>
      </c>
      <c r="F25" s="16">
        <v>2</v>
      </c>
      <c r="G25" s="18" t="s">
        <v>16</v>
      </c>
      <c r="H25" s="17" t="s">
        <v>27</v>
      </c>
      <c r="I25" s="88" t="s">
        <v>28</v>
      </c>
      <c r="J25" s="159">
        <v>74.790000000000006</v>
      </c>
      <c r="K25" s="159">
        <v>74.790000000000006</v>
      </c>
      <c r="L25" s="159">
        <v>72.459999999999994</v>
      </c>
      <c r="M25" s="158">
        <f t="shared" si="2"/>
        <v>96.88461024201095</v>
      </c>
    </row>
    <row r="26" spans="1:13" ht="37.5" x14ac:dyDescent="0.3">
      <c r="A26" s="51" t="s">
        <v>35</v>
      </c>
      <c r="B26" s="16">
        <v>600</v>
      </c>
      <c r="C26" s="17" t="s">
        <v>21</v>
      </c>
      <c r="D26" s="17" t="s">
        <v>23</v>
      </c>
      <c r="E26" s="16">
        <v>50</v>
      </c>
      <c r="F26" s="16">
        <v>2</v>
      </c>
      <c r="G26" s="18" t="s">
        <v>16</v>
      </c>
      <c r="H26" s="17" t="s">
        <v>27</v>
      </c>
      <c r="I26" s="88" t="s">
        <v>36</v>
      </c>
      <c r="J26" s="159">
        <v>553.58000000000004</v>
      </c>
      <c r="K26" s="159">
        <v>803.16</v>
      </c>
      <c r="L26" s="159">
        <v>727.93</v>
      </c>
      <c r="M26" s="158">
        <f t="shared" si="2"/>
        <v>90.633248667762331</v>
      </c>
    </row>
    <row r="27" spans="1:13" x14ac:dyDescent="0.3">
      <c r="A27" s="51" t="s">
        <v>37</v>
      </c>
      <c r="B27" s="16">
        <v>600</v>
      </c>
      <c r="C27" s="17" t="s">
        <v>21</v>
      </c>
      <c r="D27" s="17" t="s">
        <v>23</v>
      </c>
      <c r="E27" s="16">
        <v>50</v>
      </c>
      <c r="F27" s="16">
        <v>2</v>
      </c>
      <c r="G27" s="18" t="s">
        <v>16</v>
      </c>
      <c r="H27" s="17" t="s">
        <v>27</v>
      </c>
      <c r="I27" s="88" t="s">
        <v>38</v>
      </c>
      <c r="J27" s="159">
        <v>3</v>
      </c>
      <c r="K27" s="159">
        <v>3</v>
      </c>
      <c r="L27" s="159">
        <v>3</v>
      </c>
      <c r="M27" s="158">
        <f t="shared" si="2"/>
        <v>100</v>
      </c>
    </row>
    <row r="28" spans="1:13" ht="37.5" x14ac:dyDescent="0.3">
      <c r="A28" s="51" t="s">
        <v>39</v>
      </c>
      <c r="B28" s="16">
        <v>600</v>
      </c>
      <c r="C28" s="17" t="s">
        <v>21</v>
      </c>
      <c r="D28" s="17" t="s">
        <v>23</v>
      </c>
      <c r="E28" s="16">
        <v>50</v>
      </c>
      <c r="F28" s="16">
        <v>2</v>
      </c>
      <c r="G28" s="18" t="s">
        <v>16</v>
      </c>
      <c r="H28" s="17" t="s">
        <v>30</v>
      </c>
      <c r="I28" s="88" t="s">
        <v>19</v>
      </c>
      <c r="J28" s="159">
        <f>J29</f>
        <v>3083.12</v>
      </c>
      <c r="K28" s="159">
        <f>K29</f>
        <v>3548.38</v>
      </c>
      <c r="L28" s="159">
        <f t="shared" ref="L28" si="9">L29</f>
        <v>3625.94</v>
      </c>
      <c r="M28" s="158">
        <f t="shared" si="2"/>
        <v>102.1857861897542</v>
      </c>
    </row>
    <row r="29" spans="1:13" ht="93.75" x14ac:dyDescent="0.3">
      <c r="A29" s="51" t="s">
        <v>34</v>
      </c>
      <c r="B29" s="16">
        <v>600</v>
      </c>
      <c r="C29" s="17" t="s">
        <v>21</v>
      </c>
      <c r="D29" s="17" t="s">
        <v>23</v>
      </c>
      <c r="E29" s="16">
        <v>50</v>
      </c>
      <c r="F29" s="16">
        <v>2</v>
      </c>
      <c r="G29" s="18" t="s">
        <v>16</v>
      </c>
      <c r="H29" s="86">
        <v>10020</v>
      </c>
      <c r="I29" s="18" t="s">
        <v>28</v>
      </c>
      <c r="J29" s="159">
        <v>3083.12</v>
      </c>
      <c r="K29" s="159">
        <v>3548.38</v>
      </c>
      <c r="L29" s="159">
        <v>3625.94</v>
      </c>
      <c r="M29" s="158">
        <f t="shared" si="2"/>
        <v>102.1857861897542</v>
      </c>
    </row>
    <row r="30" spans="1:13" ht="37.5" x14ac:dyDescent="0.3">
      <c r="A30" s="60" t="s">
        <v>200</v>
      </c>
      <c r="B30" s="13">
        <v>601</v>
      </c>
      <c r="C30" s="14" t="s">
        <v>16</v>
      </c>
      <c r="D30" s="14" t="s">
        <v>16</v>
      </c>
      <c r="E30" s="20" t="s">
        <v>16</v>
      </c>
      <c r="F30" s="15" t="s">
        <v>17</v>
      </c>
      <c r="G30" s="15" t="s">
        <v>16</v>
      </c>
      <c r="H30" s="14" t="s">
        <v>18</v>
      </c>
      <c r="I30" s="15" t="s">
        <v>19</v>
      </c>
      <c r="J30" s="157">
        <f>J31+J169+J184+J237+J317+J327+J345+J290+J162+J283</f>
        <v>291217.272</v>
      </c>
      <c r="K30" s="157">
        <f>K31+K169+K184+K237+K317+K327+K345+K290+K162+K283</f>
        <v>363194.76999999996</v>
      </c>
      <c r="L30" s="157">
        <f>L31+L169+L184+L237+L317+L327+L345+L290+L162+L283</f>
        <v>309487.75999999995</v>
      </c>
      <c r="M30" s="158">
        <f t="shared" si="2"/>
        <v>85.212614708080736</v>
      </c>
    </row>
    <row r="31" spans="1:13" x14ac:dyDescent="0.3">
      <c r="A31" s="51" t="s">
        <v>20</v>
      </c>
      <c r="B31" s="16">
        <v>601</v>
      </c>
      <c r="C31" s="17" t="s">
        <v>21</v>
      </c>
      <c r="D31" s="17" t="s">
        <v>16</v>
      </c>
      <c r="E31" s="21" t="s">
        <v>16</v>
      </c>
      <c r="F31" s="18" t="s">
        <v>17</v>
      </c>
      <c r="G31" s="18" t="s">
        <v>16</v>
      </c>
      <c r="H31" s="17" t="s">
        <v>18</v>
      </c>
      <c r="I31" s="18" t="s">
        <v>19</v>
      </c>
      <c r="J31" s="99">
        <f>J32+J43+J80+J92+J97+J85</f>
        <v>138083.28700000001</v>
      </c>
      <c r="K31" s="99">
        <f>K32+K43+K80+K92+K97+K85</f>
        <v>160725.41</v>
      </c>
      <c r="L31" s="99">
        <f>L32+L43+L80+L92+L97+L85</f>
        <v>150700.85999999999</v>
      </c>
      <c r="M31" s="158">
        <f t="shared" si="2"/>
        <v>93.762933938074866</v>
      </c>
    </row>
    <row r="32" spans="1:13" ht="37.5" x14ac:dyDescent="0.3">
      <c r="A32" s="61" t="s">
        <v>176</v>
      </c>
      <c r="B32" s="16">
        <v>601</v>
      </c>
      <c r="C32" s="17" t="s">
        <v>21</v>
      </c>
      <c r="D32" s="17" t="s">
        <v>43</v>
      </c>
      <c r="E32" s="18" t="s">
        <v>16</v>
      </c>
      <c r="F32" s="17" t="s">
        <v>17</v>
      </c>
      <c r="G32" s="18" t="s">
        <v>16</v>
      </c>
      <c r="H32" s="17" t="s">
        <v>18</v>
      </c>
      <c r="I32" s="18" t="s">
        <v>19</v>
      </c>
      <c r="J32" s="99">
        <f>J34+J39</f>
        <v>1925.29</v>
      </c>
      <c r="K32" s="99">
        <f>K34+K39</f>
        <v>1800.73</v>
      </c>
      <c r="L32" s="99">
        <f>L34+L39</f>
        <v>1640.8400000000001</v>
      </c>
      <c r="M32" s="158">
        <f t="shared" si="2"/>
        <v>91.120823221693442</v>
      </c>
    </row>
    <row r="33" spans="1:13" ht="37.5" x14ac:dyDescent="0.3">
      <c r="A33" s="62" t="s">
        <v>46</v>
      </c>
      <c r="B33" s="16">
        <v>601</v>
      </c>
      <c r="C33" s="17" t="s">
        <v>21</v>
      </c>
      <c r="D33" s="17" t="s">
        <v>43</v>
      </c>
      <c r="E33" s="18" t="s">
        <v>44</v>
      </c>
      <c r="F33" s="17" t="s">
        <v>17</v>
      </c>
      <c r="G33" s="18" t="s">
        <v>16</v>
      </c>
      <c r="H33" s="17" t="s">
        <v>134</v>
      </c>
      <c r="I33" s="18" t="s">
        <v>19</v>
      </c>
      <c r="J33" s="99">
        <f>J34</f>
        <v>1925.29</v>
      </c>
      <c r="K33" s="99">
        <f>K34</f>
        <v>1763.59</v>
      </c>
      <c r="L33" s="99">
        <f>L34</f>
        <v>1603.7</v>
      </c>
      <c r="M33" s="158">
        <f t="shared" si="2"/>
        <v>90.93383382759032</v>
      </c>
    </row>
    <row r="34" spans="1:13" x14ac:dyDescent="0.3">
      <c r="A34" s="51" t="s">
        <v>206</v>
      </c>
      <c r="B34" s="16">
        <v>601</v>
      </c>
      <c r="C34" s="17" t="s">
        <v>21</v>
      </c>
      <c r="D34" s="17" t="s">
        <v>43</v>
      </c>
      <c r="E34" s="21" t="s">
        <v>44</v>
      </c>
      <c r="F34" s="18" t="s">
        <v>25</v>
      </c>
      <c r="G34" s="18" t="s">
        <v>16</v>
      </c>
      <c r="H34" s="17" t="s">
        <v>18</v>
      </c>
      <c r="I34" s="18" t="s">
        <v>19</v>
      </c>
      <c r="J34" s="99">
        <f>J35+J37</f>
        <v>1925.29</v>
      </c>
      <c r="K34" s="99">
        <f>K35+K37</f>
        <v>1763.59</v>
      </c>
      <c r="L34" s="99">
        <f>L35+L37</f>
        <v>1603.7</v>
      </c>
      <c r="M34" s="158">
        <f t="shared" si="2"/>
        <v>90.93383382759032</v>
      </c>
    </row>
    <row r="35" spans="1:13" ht="37.5" x14ac:dyDescent="0.3">
      <c r="A35" s="51" t="s">
        <v>33</v>
      </c>
      <c r="B35" s="16">
        <v>601</v>
      </c>
      <c r="C35" s="17" t="s">
        <v>21</v>
      </c>
      <c r="D35" s="17" t="s">
        <v>43</v>
      </c>
      <c r="E35" s="16">
        <v>51</v>
      </c>
      <c r="F35" s="16">
        <v>1</v>
      </c>
      <c r="G35" s="18" t="s">
        <v>16</v>
      </c>
      <c r="H35" s="17" t="s">
        <v>27</v>
      </c>
      <c r="I35" s="18" t="s">
        <v>19</v>
      </c>
      <c r="J35" s="99">
        <f>J36</f>
        <v>41.56</v>
      </c>
      <c r="K35" s="99">
        <f>K36</f>
        <v>41.56</v>
      </c>
      <c r="L35" s="99">
        <f>L36</f>
        <v>41.55</v>
      </c>
      <c r="M35" s="158">
        <f t="shared" si="2"/>
        <v>99.975938402309907</v>
      </c>
    </row>
    <row r="36" spans="1:13" ht="75" x14ac:dyDescent="0.3">
      <c r="A36" s="61" t="s">
        <v>26</v>
      </c>
      <c r="B36" s="16">
        <v>601</v>
      </c>
      <c r="C36" s="17" t="s">
        <v>21</v>
      </c>
      <c r="D36" s="17" t="s">
        <v>43</v>
      </c>
      <c r="E36" s="16">
        <v>51</v>
      </c>
      <c r="F36" s="16">
        <v>1</v>
      </c>
      <c r="G36" s="18" t="s">
        <v>16</v>
      </c>
      <c r="H36" s="17" t="s">
        <v>27</v>
      </c>
      <c r="I36" s="18" t="s">
        <v>28</v>
      </c>
      <c r="J36" s="99">
        <v>41.56</v>
      </c>
      <c r="K36" s="99">
        <v>41.56</v>
      </c>
      <c r="L36" s="99">
        <v>41.55</v>
      </c>
      <c r="M36" s="158">
        <f t="shared" si="2"/>
        <v>99.975938402309907</v>
      </c>
    </row>
    <row r="37" spans="1:13" ht="37.5" x14ac:dyDescent="0.3">
      <c r="A37" s="51" t="s">
        <v>39</v>
      </c>
      <c r="B37" s="16">
        <v>601</v>
      </c>
      <c r="C37" s="17" t="s">
        <v>21</v>
      </c>
      <c r="D37" s="17" t="s">
        <v>43</v>
      </c>
      <c r="E37" s="16">
        <v>51</v>
      </c>
      <c r="F37" s="16">
        <v>1</v>
      </c>
      <c r="G37" s="18" t="s">
        <v>16</v>
      </c>
      <c r="H37" s="17" t="s">
        <v>30</v>
      </c>
      <c r="I37" s="18" t="s">
        <v>19</v>
      </c>
      <c r="J37" s="99">
        <f>J38</f>
        <v>1883.73</v>
      </c>
      <c r="K37" s="99">
        <f>K38</f>
        <v>1722.03</v>
      </c>
      <c r="L37" s="99">
        <f>L38</f>
        <v>1562.15</v>
      </c>
      <c r="M37" s="158">
        <f t="shared" si="2"/>
        <v>90.715608903445357</v>
      </c>
    </row>
    <row r="38" spans="1:13" ht="93.75" x14ac:dyDescent="0.3">
      <c r="A38" s="51" t="s">
        <v>34</v>
      </c>
      <c r="B38" s="16">
        <v>601</v>
      </c>
      <c r="C38" s="17" t="s">
        <v>21</v>
      </c>
      <c r="D38" s="17" t="s">
        <v>43</v>
      </c>
      <c r="E38" s="16">
        <v>51</v>
      </c>
      <c r="F38" s="16">
        <v>1</v>
      </c>
      <c r="G38" s="18" t="s">
        <v>16</v>
      </c>
      <c r="H38" s="17" t="s">
        <v>30</v>
      </c>
      <c r="I38" s="18" t="s">
        <v>28</v>
      </c>
      <c r="J38" s="99">
        <v>1883.73</v>
      </c>
      <c r="K38" s="99">
        <v>1722.03</v>
      </c>
      <c r="L38" s="99">
        <v>1562.15</v>
      </c>
      <c r="M38" s="158">
        <f t="shared" si="2"/>
        <v>90.715608903445357</v>
      </c>
    </row>
    <row r="39" spans="1:13" ht="37.5" x14ac:dyDescent="0.3">
      <c r="A39" s="147" t="s">
        <v>579</v>
      </c>
      <c r="B39" s="16">
        <v>601</v>
      </c>
      <c r="C39" s="17" t="s">
        <v>21</v>
      </c>
      <c r="D39" s="17" t="s">
        <v>43</v>
      </c>
      <c r="E39" s="16">
        <v>98</v>
      </c>
      <c r="F39" s="16">
        <v>0</v>
      </c>
      <c r="G39" s="18" t="s">
        <v>16</v>
      </c>
      <c r="H39" s="17" t="s">
        <v>18</v>
      </c>
      <c r="I39" s="18" t="s">
        <v>19</v>
      </c>
      <c r="J39" s="99">
        <f t="shared" ref="J39:L41" si="10">J40</f>
        <v>0</v>
      </c>
      <c r="K39" s="99">
        <f t="shared" si="10"/>
        <v>37.14</v>
      </c>
      <c r="L39" s="99">
        <f t="shared" si="10"/>
        <v>37.14</v>
      </c>
      <c r="M39" s="158">
        <f t="shared" si="2"/>
        <v>100</v>
      </c>
    </row>
    <row r="40" spans="1:13" x14ac:dyDescent="0.3">
      <c r="A40" s="100" t="s">
        <v>580</v>
      </c>
      <c r="B40" s="16">
        <v>601</v>
      </c>
      <c r="C40" s="17" t="s">
        <v>21</v>
      </c>
      <c r="D40" s="17" t="s">
        <v>43</v>
      </c>
      <c r="E40" s="16">
        <v>98</v>
      </c>
      <c r="F40" s="16">
        <v>1</v>
      </c>
      <c r="G40" s="18" t="s">
        <v>16</v>
      </c>
      <c r="H40" s="17" t="s">
        <v>18</v>
      </c>
      <c r="I40" s="18" t="s">
        <v>19</v>
      </c>
      <c r="J40" s="99">
        <f t="shared" si="10"/>
        <v>0</v>
      </c>
      <c r="K40" s="99">
        <f t="shared" si="10"/>
        <v>37.14</v>
      </c>
      <c r="L40" s="99">
        <f t="shared" si="10"/>
        <v>37.14</v>
      </c>
      <c r="M40" s="158">
        <f t="shared" si="2"/>
        <v>100</v>
      </c>
    </row>
    <row r="41" spans="1:13" ht="150" x14ac:dyDescent="0.3">
      <c r="A41" s="51" t="s">
        <v>576</v>
      </c>
      <c r="B41" s="16">
        <v>601</v>
      </c>
      <c r="C41" s="17" t="s">
        <v>21</v>
      </c>
      <c r="D41" s="17" t="s">
        <v>43</v>
      </c>
      <c r="E41" s="16">
        <v>98</v>
      </c>
      <c r="F41" s="16">
        <v>1</v>
      </c>
      <c r="G41" s="18" t="s">
        <v>16</v>
      </c>
      <c r="H41" s="17" t="s">
        <v>578</v>
      </c>
      <c r="I41" s="18" t="s">
        <v>19</v>
      </c>
      <c r="J41" s="99">
        <f t="shared" si="10"/>
        <v>0</v>
      </c>
      <c r="K41" s="99">
        <f t="shared" si="10"/>
        <v>37.14</v>
      </c>
      <c r="L41" s="99">
        <f t="shared" si="10"/>
        <v>37.14</v>
      </c>
      <c r="M41" s="158">
        <f t="shared" si="2"/>
        <v>100</v>
      </c>
    </row>
    <row r="42" spans="1:13" ht="93.75" x14ac:dyDescent="0.3">
      <c r="A42" s="51" t="s">
        <v>34</v>
      </c>
      <c r="B42" s="16">
        <v>601</v>
      </c>
      <c r="C42" s="17" t="s">
        <v>21</v>
      </c>
      <c r="D42" s="17" t="s">
        <v>43</v>
      </c>
      <c r="E42" s="16">
        <v>98</v>
      </c>
      <c r="F42" s="16">
        <v>1</v>
      </c>
      <c r="G42" s="18" t="s">
        <v>16</v>
      </c>
      <c r="H42" s="17" t="s">
        <v>578</v>
      </c>
      <c r="I42" s="18" t="s">
        <v>28</v>
      </c>
      <c r="J42" s="99">
        <v>0</v>
      </c>
      <c r="K42" s="99">
        <v>37.14</v>
      </c>
      <c r="L42" s="99">
        <v>37.14</v>
      </c>
      <c r="M42" s="158">
        <f t="shared" si="2"/>
        <v>100</v>
      </c>
    </row>
    <row r="43" spans="1:13" ht="75" x14ac:dyDescent="0.3">
      <c r="A43" s="51" t="s">
        <v>45</v>
      </c>
      <c r="B43" s="16">
        <v>601</v>
      </c>
      <c r="C43" s="17" t="s">
        <v>21</v>
      </c>
      <c r="D43" s="18" t="s">
        <v>52</v>
      </c>
      <c r="E43" s="21" t="s">
        <v>16</v>
      </c>
      <c r="F43" s="18" t="s">
        <v>17</v>
      </c>
      <c r="G43" s="18" t="s">
        <v>16</v>
      </c>
      <c r="H43" s="17" t="s">
        <v>18</v>
      </c>
      <c r="I43" s="18" t="s">
        <v>19</v>
      </c>
      <c r="J43" s="99">
        <f>J44+J71+J61+J55+J76</f>
        <v>71856.566999999995</v>
      </c>
      <c r="K43" s="99">
        <f>K44+K71+K61+K55+K76</f>
        <v>77493.470000000016</v>
      </c>
      <c r="L43" s="99">
        <f>L44+L71+L61+L55+L76</f>
        <v>77201.62999999999</v>
      </c>
      <c r="M43" s="158">
        <f t="shared" si="2"/>
        <v>99.623400526521749</v>
      </c>
    </row>
    <row r="44" spans="1:13" ht="37.5" x14ac:dyDescent="0.3">
      <c r="A44" s="51" t="s">
        <v>46</v>
      </c>
      <c r="B44" s="16">
        <v>601</v>
      </c>
      <c r="C44" s="17" t="s">
        <v>21</v>
      </c>
      <c r="D44" s="18" t="s">
        <v>52</v>
      </c>
      <c r="E44" s="18" t="s">
        <v>44</v>
      </c>
      <c r="F44" s="18" t="s">
        <v>17</v>
      </c>
      <c r="G44" s="18" t="s">
        <v>16</v>
      </c>
      <c r="H44" s="17" t="s">
        <v>18</v>
      </c>
      <c r="I44" s="18" t="s">
        <v>19</v>
      </c>
      <c r="J44" s="99">
        <f>J45</f>
        <v>65018.256999999998</v>
      </c>
      <c r="K44" s="99">
        <f>K45</f>
        <v>69377.530000000013</v>
      </c>
      <c r="L44" s="99">
        <f>L45</f>
        <v>69151.040000000008</v>
      </c>
      <c r="M44" s="158">
        <f t="shared" si="2"/>
        <v>99.673539833430212</v>
      </c>
    </row>
    <row r="45" spans="1:13" ht="37.5" x14ac:dyDescent="0.3">
      <c r="A45" s="51" t="s">
        <v>47</v>
      </c>
      <c r="B45" s="16">
        <v>601</v>
      </c>
      <c r="C45" s="17" t="s">
        <v>21</v>
      </c>
      <c r="D45" s="18" t="s">
        <v>52</v>
      </c>
      <c r="E45" s="16">
        <v>51</v>
      </c>
      <c r="F45" s="16">
        <v>2</v>
      </c>
      <c r="G45" s="18" t="s">
        <v>16</v>
      </c>
      <c r="H45" s="17" t="s">
        <v>18</v>
      </c>
      <c r="I45" s="18" t="s">
        <v>19</v>
      </c>
      <c r="J45" s="99">
        <f>J46+J50+J52</f>
        <v>65018.256999999998</v>
      </c>
      <c r="K45" s="99">
        <f>K46+K50+K52</f>
        <v>69377.530000000013</v>
      </c>
      <c r="L45" s="99">
        <f>L46+L50+L52</f>
        <v>69151.040000000008</v>
      </c>
      <c r="M45" s="158">
        <f t="shared" si="2"/>
        <v>99.673539833430212</v>
      </c>
    </row>
    <row r="46" spans="1:13" ht="37.5" x14ac:dyDescent="0.3">
      <c r="A46" s="51" t="s">
        <v>33</v>
      </c>
      <c r="B46" s="16">
        <v>601</v>
      </c>
      <c r="C46" s="17" t="s">
        <v>21</v>
      </c>
      <c r="D46" s="18" t="s">
        <v>52</v>
      </c>
      <c r="E46" s="16">
        <v>51</v>
      </c>
      <c r="F46" s="16">
        <v>2</v>
      </c>
      <c r="G46" s="18" t="s">
        <v>16</v>
      </c>
      <c r="H46" s="17" t="s">
        <v>27</v>
      </c>
      <c r="I46" s="18" t="s">
        <v>19</v>
      </c>
      <c r="J46" s="99">
        <f>J47+J48+J49</f>
        <v>6246.9069999999992</v>
      </c>
      <c r="K46" s="99">
        <f>K47+K48+K49</f>
        <v>6207.99</v>
      </c>
      <c r="L46" s="99">
        <f>L47+L48+L49</f>
        <v>6033.65</v>
      </c>
      <c r="M46" s="158">
        <f t="shared" si="2"/>
        <v>97.191683620624389</v>
      </c>
    </row>
    <row r="47" spans="1:13" ht="93.75" x14ac:dyDescent="0.3">
      <c r="A47" s="51" t="s">
        <v>34</v>
      </c>
      <c r="B47" s="16">
        <v>601</v>
      </c>
      <c r="C47" s="17" t="s">
        <v>21</v>
      </c>
      <c r="D47" s="18" t="s">
        <v>52</v>
      </c>
      <c r="E47" s="16">
        <v>51</v>
      </c>
      <c r="F47" s="16">
        <v>2</v>
      </c>
      <c r="G47" s="18" t="s">
        <v>16</v>
      </c>
      <c r="H47" s="17" t="s">
        <v>27</v>
      </c>
      <c r="I47" s="18" t="s">
        <v>28</v>
      </c>
      <c r="J47" s="99">
        <v>1563.11</v>
      </c>
      <c r="K47" s="99">
        <v>1443.19</v>
      </c>
      <c r="L47" s="99">
        <v>1371.9</v>
      </c>
      <c r="M47" s="158">
        <f t="shared" si="2"/>
        <v>95.06024847733147</v>
      </c>
    </row>
    <row r="48" spans="1:13" ht="37.5" x14ac:dyDescent="0.3">
      <c r="A48" s="51" t="s">
        <v>35</v>
      </c>
      <c r="B48" s="16">
        <v>601</v>
      </c>
      <c r="C48" s="17" t="s">
        <v>21</v>
      </c>
      <c r="D48" s="18" t="s">
        <v>52</v>
      </c>
      <c r="E48" s="16">
        <v>51</v>
      </c>
      <c r="F48" s="16">
        <v>2</v>
      </c>
      <c r="G48" s="18" t="s">
        <v>16</v>
      </c>
      <c r="H48" s="17" t="s">
        <v>27</v>
      </c>
      <c r="I48" s="18" t="s">
        <v>36</v>
      </c>
      <c r="J48" s="99">
        <v>4653.2039999999997</v>
      </c>
      <c r="K48" s="99">
        <v>4734.21</v>
      </c>
      <c r="L48" s="99">
        <v>4633.75</v>
      </c>
      <c r="M48" s="158">
        <f t="shared" si="2"/>
        <v>97.87799865236228</v>
      </c>
    </row>
    <row r="49" spans="1:13" x14ac:dyDescent="0.3">
      <c r="A49" s="51" t="s">
        <v>37</v>
      </c>
      <c r="B49" s="16">
        <v>601</v>
      </c>
      <c r="C49" s="17" t="s">
        <v>21</v>
      </c>
      <c r="D49" s="18" t="s">
        <v>52</v>
      </c>
      <c r="E49" s="16">
        <v>51</v>
      </c>
      <c r="F49" s="16">
        <v>2</v>
      </c>
      <c r="G49" s="18" t="s">
        <v>16</v>
      </c>
      <c r="H49" s="17" t="s">
        <v>27</v>
      </c>
      <c r="I49" s="18" t="s">
        <v>38</v>
      </c>
      <c r="J49" s="99">
        <v>30.593</v>
      </c>
      <c r="K49" s="99">
        <v>30.59</v>
      </c>
      <c r="L49" s="99">
        <v>28</v>
      </c>
      <c r="M49" s="158">
        <f t="shared" si="2"/>
        <v>91.533180778032047</v>
      </c>
    </row>
    <row r="50" spans="1:13" ht="37.5" x14ac:dyDescent="0.3">
      <c r="A50" s="51" t="s">
        <v>39</v>
      </c>
      <c r="B50" s="16">
        <v>601</v>
      </c>
      <c r="C50" s="17" t="s">
        <v>21</v>
      </c>
      <c r="D50" s="18" t="s">
        <v>52</v>
      </c>
      <c r="E50" s="16">
        <v>51</v>
      </c>
      <c r="F50" s="16">
        <v>2</v>
      </c>
      <c r="G50" s="18" t="s">
        <v>16</v>
      </c>
      <c r="H50" s="17" t="s">
        <v>30</v>
      </c>
      <c r="I50" s="18" t="s">
        <v>19</v>
      </c>
      <c r="J50" s="99">
        <f>J51</f>
        <v>58181.43</v>
      </c>
      <c r="K50" s="99">
        <f>K51</f>
        <v>62554.41</v>
      </c>
      <c r="L50" s="99">
        <f>L51</f>
        <v>62502.26</v>
      </c>
      <c r="M50" s="158">
        <f t="shared" si="2"/>
        <v>99.916632576344327</v>
      </c>
    </row>
    <row r="51" spans="1:13" ht="93.75" x14ac:dyDescent="0.3">
      <c r="A51" s="51" t="s">
        <v>34</v>
      </c>
      <c r="B51" s="16">
        <v>601</v>
      </c>
      <c r="C51" s="17" t="s">
        <v>21</v>
      </c>
      <c r="D51" s="18" t="s">
        <v>52</v>
      </c>
      <c r="E51" s="16">
        <v>51</v>
      </c>
      <c r="F51" s="16">
        <v>2</v>
      </c>
      <c r="G51" s="18" t="s">
        <v>16</v>
      </c>
      <c r="H51" s="17" t="s">
        <v>30</v>
      </c>
      <c r="I51" s="18" t="s">
        <v>28</v>
      </c>
      <c r="J51" s="99">
        <v>58181.43</v>
      </c>
      <c r="K51" s="99">
        <v>62554.41</v>
      </c>
      <c r="L51" s="99">
        <v>62502.26</v>
      </c>
      <c r="M51" s="158">
        <f t="shared" si="2"/>
        <v>99.916632576344327</v>
      </c>
    </row>
    <row r="52" spans="1:13" ht="37.5" x14ac:dyDescent="0.3">
      <c r="A52" s="51" t="s">
        <v>48</v>
      </c>
      <c r="B52" s="16">
        <v>601</v>
      </c>
      <c r="C52" s="17" t="s">
        <v>21</v>
      </c>
      <c r="D52" s="18" t="s">
        <v>52</v>
      </c>
      <c r="E52" s="18" t="s">
        <v>44</v>
      </c>
      <c r="F52" s="16">
        <v>2</v>
      </c>
      <c r="G52" s="18" t="s">
        <v>16</v>
      </c>
      <c r="H52" s="17" t="s">
        <v>49</v>
      </c>
      <c r="I52" s="18" t="s">
        <v>19</v>
      </c>
      <c r="J52" s="99">
        <f>J53+J54</f>
        <v>589.91999999999996</v>
      </c>
      <c r="K52" s="99">
        <f>K53+K54</f>
        <v>615.13</v>
      </c>
      <c r="L52" s="99">
        <f>L53+L54</f>
        <v>615.13000000000011</v>
      </c>
      <c r="M52" s="158">
        <f t="shared" si="2"/>
        <v>100.00000000000003</v>
      </c>
    </row>
    <row r="53" spans="1:13" ht="93.75" x14ac:dyDescent="0.3">
      <c r="A53" s="51" t="s">
        <v>34</v>
      </c>
      <c r="B53" s="16">
        <v>601</v>
      </c>
      <c r="C53" s="17" t="s">
        <v>21</v>
      </c>
      <c r="D53" s="18" t="s">
        <v>52</v>
      </c>
      <c r="E53" s="18" t="s">
        <v>44</v>
      </c>
      <c r="F53" s="16">
        <v>2</v>
      </c>
      <c r="G53" s="18" t="s">
        <v>16</v>
      </c>
      <c r="H53" s="17" t="s">
        <v>49</v>
      </c>
      <c r="I53" s="18" t="s">
        <v>28</v>
      </c>
      <c r="J53" s="99">
        <v>574.91999999999996</v>
      </c>
      <c r="K53" s="99">
        <v>600.13</v>
      </c>
      <c r="L53" s="99">
        <v>602.69000000000005</v>
      </c>
      <c r="M53" s="158">
        <f t="shared" si="2"/>
        <v>100.42657424224753</v>
      </c>
    </row>
    <row r="54" spans="1:13" ht="37.5" x14ac:dyDescent="0.3">
      <c r="A54" s="51" t="s">
        <v>35</v>
      </c>
      <c r="B54" s="16">
        <v>601</v>
      </c>
      <c r="C54" s="17" t="s">
        <v>21</v>
      </c>
      <c r="D54" s="18" t="s">
        <v>52</v>
      </c>
      <c r="E54" s="18" t="s">
        <v>44</v>
      </c>
      <c r="F54" s="16">
        <v>2</v>
      </c>
      <c r="G54" s="18" t="s">
        <v>16</v>
      </c>
      <c r="H54" s="17" t="s">
        <v>49</v>
      </c>
      <c r="I54" s="18" t="s">
        <v>36</v>
      </c>
      <c r="J54" s="99">
        <v>15</v>
      </c>
      <c r="K54" s="99">
        <v>15</v>
      </c>
      <c r="L54" s="99">
        <v>12.44</v>
      </c>
      <c r="M54" s="158">
        <f t="shared" si="2"/>
        <v>82.933333333333323</v>
      </c>
    </row>
    <row r="55" spans="1:13" ht="75" x14ac:dyDescent="0.3">
      <c r="A55" s="51" t="s">
        <v>289</v>
      </c>
      <c r="B55" s="16">
        <v>601</v>
      </c>
      <c r="C55" s="17" t="s">
        <v>21</v>
      </c>
      <c r="D55" s="18" t="s">
        <v>52</v>
      </c>
      <c r="E55" s="16">
        <v>11</v>
      </c>
      <c r="F55" s="16">
        <v>0</v>
      </c>
      <c r="G55" s="18" t="s">
        <v>16</v>
      </c>
      <c r="H55" s="17" t="s">
        <v>18</v>
      </c>
      <c r="I55" s="18" t="s">
        <v>19</v>
      </c>
      <c r="J55" s="99">
        <f>J56</f>
        <v>1734.99</v>
      </c>
      <c r="K55" s="99">
        <f>K56</f>
        <v>1851.56</v>
      </c>
      <c r="L55" s="99">
        <f>L56</f>
        <v>1881.34</v>
      </c>
      <c r="M55" s="158">
        <f t="shared" si="2"/>
        <v>101.60837347966039</v>
      </c>
    </row>
    <row r="56" spans="1:13" ht="37.5" x14ac:dyDescent="0.3">
      <c r="A56" s="51" t="s">
        <v>374</v>
      </c>
      <c r="B56" s="16">
        <v>601</v>
      </c>
      <c r="C56" s="17" t="s">
        <v>21</v>
      </c>
      <c r="D56" s="18" t="s">
        <v>52</v>
      </c>
      <c r="E56" s="21" t="s">
        <v>94</v>
      </c>
      <c r="F56" s="18" t="s">
        <v>17</v>
      </c>
      <c r="G56" s="18" t="s">
        <v>43</v>
      </c>
      <c r="H56" s="17" t="s">
        <v>18</v>
      </c>
      <c r="I56" s="18" t="s">
        <v>19</v>
      </c>
      <c r="J56" s="160">
        <f>J57+J59</f>
        <v>1734.99</v>
      </c>
      <c r="K56" s="160">
        <f>K57+K59</f>
        <v>1851.56</v>
      </c>
      <c r="L56" s="160">
        <f>L57+L59</f>
        <v>1881.34</v>
      </c>
      <c r="M56" s="158">
        <f t="shared" si="2"/>
        <v>101.60837347966039</v>
      </c>
    </row>
    <row r="57" spans="1:13" ht="37.5" x14ac:dyDescent="0.3">
      <c r="A57" s="51" t="s">
        <v>33</v>
      </c>
      <c r="B57" s="16">
        <v>601</v>
      </c>
      <c r="C57" s="17" t="s">
        <v>21</v>
      </c>
      <c r="D57" s="18" t="s">
        <v>52</v>
      </c>
      <c r="E57" s="21" t="s">
        <v>94</v>
      </c>
      <c r="F57" s="18" t="s">
        <v>17</v>
      </c>
      <c r="G57" s="18" t="s">
        <v>43</v>
      </c>
      <c r="H57" s="17" t="s">
        <v>27</v>
      </c>
      <c r="I57" s="18" t="s">
        <v>19</v>
      </c>
      <c r="J57" s="99">
        <f>J58</f>
        <v>49.86</v>
      </c>
      <c r="K57" s="99">
        <f>K58</f>
        <v>49.86</v>
      </c>
      <c r="L57" s="99">
        <f>L58</f>
        <v>49.86</v>
      </c>
      <c r="M57" s="158">
        <f t="shared" si="2"/>
        <v>100</v>
      </c>
    </row>
    <row r="58" spans="1:13" ht="93.75" x14ac:dyDescent="0.3">
      <c r="A58" s="51" t="s">
        <v>34</v>
      </c>
      <c r="B58" s="16">
        <v>601</v>
      </c>
      <c r="C58" s="17" t="s">
        <v>21</v>
      </c>
      <c r="D58" s="18" t="s">
        <v>52</v>
      </c>
      <c r="E58" s="21" t="s">
        <v>94</v>
      </c>
      <c r="F58" s="18" t="s">
        <v>17</v>
      </c>
      <c r="G58" s="18" t="s">
        <v>43</v>
      </c>
      <c r="H58" s="17" t="s">
        <v>27</v>
      </c>
      <c r="I58" s="18" t="s">
        <v>28</v>
      </c>
      <c r="J58" s="99">
        <v>49.86</v>
      </c>
      <c r="K58" s="99">
        <v>49.86</v>
      </c>
      <c r="L58" s="99">
        <v>49.86</v>
      </c>
      <c r="M58" s="158">
        <f t="shared" si="2"/>
        <v>100</v>
      </c>
    </row>
    <row r="59" spans="1:13" ht="37.5" x14ac:dyDescent="0.3">
      <c r="A59" s="51" t="s">
        <v>39</v>
      </c>
      <c r="B59" s="16">
        <v>601</v>
      </c>
      <c r="C59" s="17" t="s">
        <v>21</v>
      </c>
      <c r="D59" s="18" t="s">
        <v>52</v>
      </c>
      <c r="E59" s="21" t="s">
        <v>94</v>
      </c>
      <c r="F59" s="18" t="s">
        <v>17</v>
      </c>
      <c r="G59" s="18" t="s">
        <v>43</v>
      </c>
      <c r="H59" s="17" t="s">
        <v>30</v>
      </c>
      <c r="I59" s="18" t="s">
        <v>19</v>
      </c>
      <c r="J59" s="99">
        <f>J60</f>
        <v>1685.13</v>
      </c>
      <c r="K59" s="99">
        <f>K60</f>
        <v>1801.7</v>
      </c>
      <c r="L59" s="99">
        <f>L60</f>
        <v>1831.48</v>
      </c>
      <c r="M59" s="158">
        <f t="shared" si="2"/>
        <v>101.6528833879114</v>
      </c>
    </row>
    <row r="60" spans="1:13" ht="93.75" x14ac:dyDescent="0.3">
      <c r="A60" s="51" t="s">
        <v>34</v>
      </c>
      <c r="B60" s="16">
        <v>601</v>
      </c>
      <c r="C60" s="17" t="s">
        <v>21</v>
      </c>
      <c r="D60" s="18" t="s">
        <v>52</v>
      </c>
      <c r="E60" s="21" t="s">
        <v>94</v>
      </c>
      <c r="F60" s="18" t="s">
        <v>17</v>
      </c>
      <c r="G60" s="18" t="s">
        <v>43</v>
      </c>
      <c r="H60" s="17" t="s">
        <v>30</v>
      </c>
      <c r="I60" s="18" t="s">
        <v>28</v>
      </c>
      <c r="J60" s="99">
        <v>1685.13</v>
      </c>
      <c r="K60" s="99">
        <v>1801.7</v>
      </c>
      <c r="L60" s="99">
        <v>1831.48</v>
      </c>
      <c r="M60" s="158">
        <f t="shared" si="2"/>
        <v>101.6528833879114</v>
      </c>
    </row>
    <row r="61" spans="1:13" ht="56.25" x14ac:dyDescent="0.3">
      <c r="A61" s="51" t="s">
        <v>270</v>
      </c>
      <c r="B61" s="16">
        <v>601</v>
      </c>
      <c r="C61" s="17" t="s">
        <v>21</v>
      </c>
      <c r="D61" s="18" t="s">
        <v>52</v>
      </c>
      <c r="E61" s="16">
        <v>16</v>
      </c>
      <c r="F61" s="16">
        <v>0</v>
      </c>
      <c r="G61" s="18" t="s">
        <v>16</v>
      </c>
      <c r="H61" s="17" t="s">
        <v>18</v>
      </c>
      <c r="I61" s="18" t="s">
        <v>19</v>
      </c>
      <c r="J61" s="99">
        <f>J62</f>
        <v>2899.09</v>
      </c>
      <c r="K61" s="99">
        <f>K62</f>
        <v>2932.9400000000005</v>
      </c>
      <c r="L61" s="99">
        <f>L62</f>
        <v>2837.8100000000004</v>
      </c>
      <c r="M61" s="158">
        <f t="shared" si="2"/>
        <v>96.756496893901684</v>
      </c>
    </row>
    <row r="62" spans="1:13" ht="37.5" x14ac:dyDescent="0.3">
      <c r="A62" s="51" t="s">
        <v>140</v>
      </c>
      <c r="B62" s="16">
        <v>601</v>
      </c>
      <c r="C62" s="17" t="s">
        <v>21</v>
      </c>
      <c r="D62" s="18" t="s">
        <v>52</v>
      </c>
      <c r="E62" s="16">
        <v>16</v>
      </c>
      <c r="F62" s="16">
        <v>0</v>
      </c>
      <c r="G62" s="18" t="s">
        <v>21</v>
      </c>
      <c r="H62" s="17" t="s">
        <v>18</v>
      </c>
      <c r="I62" s="18" t="s">
        <v>19</v>
      </c>
      <c r="J62" s="99">
        <f>J63+J66+J68</f>
        <v>2899.09</v>
      </c>
      <c r="K62" s="99">
        <f>K63+K66+K68</f>
        <v>2932.9400000000005</v>
      </c>
      <c r="L62" s="99">
        <f>L63+L66+L68</f>
        <v>2837.8100000000004</v>
      </c>
      <c r="M62" s="158">
        <f t="shared" si="2"/>
        <v>96.756496893901684</v>
      </c>
    </row>
    <row r="63" spans="1:13" ht="37.5" x14ac:dyDescent="0.3">
      <c r="A63" s="51" t="s">
        <v>33</v>
      </c>
      <c r="B63" s="16">
        <v>601</v>
      </c>
      <c r="C63" s="17" t="s">
        <v>21</v>
      </c>
      <c r="D63" s="18" t="s">
        <v>52</v>
      </c>
      <c r="E63" s="16">
        <v>16</v>
      </c>
      <c r="F63" s="16">
        <v>0</v>
      </c>
      <c r="G63" s="18" t="s">
        <v>21</v>
      </c>
      <c r="H63" s="17" t="s">
        <v>27</v>
      </c>
      <c r="I63" s="18" t="s">
        <v>19</v>
      </c>
      <c r="J63" s="99">
        <f>J64+J65</f>
        <v>339.46</v>
      </c>
      <c r="K63" s="99">
        <f>K64+K65</f>
        <v>269.45999999999998</v>
      </c>
      <c r="L63" s="99">
        <f>L64+L65</f>
        <v>237.64</v>
      </c>
      <c r="M63" s="158">
        <f t="shared" si="2"/>
        <v>88.19119720923328</v>
      </c>
    </row>
    <row r="64" spans="1:13" ht="93.75" x14ac:dyDescent="0.3">
      <c r="A64" s="51" t="s">
        <v>34</v>
      </c>
      <c r="B64" s="16">
        <v>601</v>
      </c>
      <c r="C64" s="17" t="s">
        <v>21</v>
      </c>
      <c r="D64" s="18" t="s">
        <v>52</v>
      </c>
      <c r="E64" s="16">
        <v>16</v>
      </c>
      <c r="F64" s="16">
        <v>0</v>
      </c>
      <c r="G64" s="18" t="s">
        <v>21</v>
      </c>
      <c r="H64" s="17" t="s">
        <v>27</v>
      </c>
      <c r="I64" s="18" t="s">
        <v>28</v>
      </c>
      <c r="J64" s="99">
        <v>46.62</v>
      </c>
      <c r="K64" s="99">
        <v>46.62</v>
      </c>
      <c r="L64" s="99">
        <v>44.32</v>
      </c>
      <c r="M64" s="158">
        <f t="shared" si="2"/>
        <v>95.066495066495065</v>
      </c>
    </row>
    <row r="65" spans="1:13" ht="37.5" x14ac:dyDescent="0.3">
      <c r="A65" s="51" t="s">
        <v>35</v>
      </c>
      <c r="B65" s="16">
        <v>601</v>
      </c>
      <c r="C65" s="17" t="s">
        <v>21</v>
      </c>
      <c r="D65" s="18" t="s">
        <v>52</v>
      </c>
      <c r="E65" s="16">
        <v>16</v>
      </c>
      <c r="F65" s="16">
        <v>0</v>
      </c>
      <c r="G65" s="18" t="s">
        <v>21</v>
      </c>
      <c r="H65" s="17" t="s">
        <v>27</v>
      </c>
      <c r="I65" s="18" t="s">
        <v>36</v>
      </c>
      <c r="J65" s="99">
        <v>292.83999999999997</v>
      </c>
      <c r="K65" s="99">
        <v>222.84</v>
      </c>
      <c r="L65" s="99">
        <v>193.32</v>
      </c>
      <c r="M65" s="158">
        <f t="shared" si="2"/>
        <v>86.752827140549272</v>
      </c>
    </row>
    <row r="66" spans="1:13" ht="37.5" x14ac:dyDescent="0.3">
      <c r="A66" s="51" t="s">
        <v>39</v>
      </c>
      <c r="B66" s="16">
        <v>601</v>
      </c>
      <c r="C66" s="17" t="s">
        <v>21</v>
      </c>
      <c r="D66" s="17" t="s">
        <v>52</v>
      </c>
      <c r="E66" s="16">
        <v>16</v>
      </c>
      <c r="F66" s="16">
        <v>0</v>
      </c>
      <c r="G66" s="18" t="s">
        <v>21</v>
      </c>
      <c r="H66" s="17" t="s">
        <v>30</v>
      </c>
      <c r="I66" s="18" t="s">
        <v>19</v>
      </c>
      <c r="J66" s="99">
        <f>J67</f>
        <v>1357.22</v>
      </c>
      <c r="K66" s="99">
        <f>K67</f>
        <v>1412.89</v>
      </c>
      <c r="L66" s="99">
        <f>L67</f>
        <v>1349.57</v>
      </c>
      <c r="M66" s="158">
        <f t="shared" si="2"/>
        <v>95.518405537586077</v>
      </c>
    </row>
    <row r="67" spans="1:13" ht="93.75" x14ac:dyDescent="0.3">
      <c r="A67" s="51" t="s">
        <v>34</v>
      </c>
      <c r="B67" s="16">
        <v>601</v>
      </c>
      <c r="C67" s="17" t="s">
        <v>21</v>
      </c>
      <c r="D67" s="17" t="s">
        <v>52</v>
      </c>
      <c r="E67" s="16">
        <v>16</v>
      </c>
      <c r="F67" s="16">
        <v>0</v>
      </c>
      <c r="G67" s="18" t="s">
        <v>21</v>
      </c>
      <c r="H67" s="17" t="s">
        <v>30</v>
      </c>
      <c r="I67" s="18" t="s">
        <v>28</v>
      </c>
      <c r="J67" s="99">
        <v>1357.22</v>
      </c>
      <c r="K67" s="99">
        <v>1412.89</v>
      </c>
      <c r="L67" s="99">
        <v>1349.57</v>
      </c>
      <c r="M67" s="158">
        <f t="shared" si="2"/>
        <v>95.518405537586077</v>
      </c>
    </row>
    <row r="68" spans="1:13" ht="37.5" x14ac:dyDescent="0.3">
      <c r="A68" s="52" t="s">
        <v>150</v>
      </c>
      <c r="B68" s="16">
        <v>601</v>
      </c>
      <c r="C68" s="17" t="s">
        <v>21</v>
      </c>
      <c r="D68" s="18" t="s">
        <v>52</v>
      </c>
      <c r="E68" s="16">
        <v>16</v>
      </c>
      <c r="F68" s="16">
        <v>0</v>
      </c>
      <c r="G68" s="18" t="s">
        <v>21</v>
      </c>
      <c r="H68" s="17" t="s">
        <v>51</v>
      </c>
      <c r="I68" s="18" t="s">
        <v>19</v>
      </c>
      <c r="J68" s="99">
        <f>J69+J70</f>
        <v>1202.4099999999999</v>
      </c>
      <c r="K68" s="99">
        <f>K69+K70</f>
        <v>1250.5900000000001</v>
      </c>
      <c r="L68" s="99">
        <f>L69+L70</f>
        <v>1250.6000000000001</v>
      </c>
      <c r="M68" s="158">
        <f t="shared" si="2"/>
        <v>100.00079962257816</v>
      </c>
    </row>
    <row r="69" spans="1:13" ht="93.75" x14ac:dyDescent="0.3">
      <c r="A69" s="51" t="s">
        <v>34</v>
      </c>
      <c r="B69" s="16">
        <v>601</v>
      </c>
      <c r="C69" s="17" t="s">
        <v>21</v>
      </c>
      <c r="D69" s="18" t="s">
        <v>52</v>
      </c>
      <c r="E69" s="16">
        <v>16</v>
      </c>
      <c r="F69" s="16">
        <v>0</v>
      </c>
      <c r="G69" s="18" t="s">
        <v>21</v>
      </c>
      <c r="H69" s="17" t="s">
        <v>51</v>
      </c>
      <c r="I69" s="18" t="s">
        <v>28</v>
      </c>
      <c r="J69" s="99">
        <v>951.27</v>
      </c>
      <c r="K69" s="99">
        <v>999.45</v>
      </c>
      <c r="L69" s="99">
        <v>999.45</v>
      </c>
      <c r="M69" s="158">
        <f t="shared" si="2"/>
        <v>100</v>
      </c>
    </row>
    <row r="70" spans="1:13" ht="37.5" x14ac:dyDescent="0.3">
      <c r="A70" s="51" t="s">
        <v>35</v>
      </c>
      <c r="B70" s="16">
        <v>601</v>
      </c>
      <c r="C70" s="17" t="s">
        <v>21</v>
      </c>
      <c r="D70" s="18" t="s">
        <v>52</v>
      </c>
      <c r="E70" s="16">
        <v>16</v>
      </c>
      <c r="F70" s="16">
        <v>0</v>
      </c>
      <c r="G70" s="18" t="s">
        <v>21</v>
      </c>
      <c r="H70" s="17" t="s">
        <v>51</v>
      </c>
      <c r="I70" s="18" t="s">
        <v>36</v>
      </c>
      <c r="J70" s="99">
        <v>251.14</v>
      </c>
      <c r="K70" s="99">
        <v>251.14</v>
      </c>
      <c r="L70" s="99">
        <v>251.15</v>
      </c>
      <c r="M70" s="158">
        <f t="shared" si="2"/>
        <v>100.00398184279686</v>
      </c>
    </row>
    <row r="71" spans="1:13" ht="56.25" x14ac:dyDescent="0.3">
      <c r="A71" s="58" t="s">
        <v>248</v>
      </c>
      <c r="B71" s="16">
        <v>601</v>
      </c>
      <c r="C71" s="17" t="s">
        <v>21</v>
      </c>
      <c r="D71" s="18" t="s">
        <v>52</v>
      </c>
      <c r="E71" s="21" t="s">
        <v>136</v>
      </c>
      <c r="F71" s="18" t="s">
        <v>17</v>
      </c>
      <c r="G71" s="18" t="s">
        <v>16</v>
      </c>
      <c r="H71" s="17" t="s">
        <v>18</v>
      </c>
      <c r="I71" s="18" t="s">
        <v>19</v>
      </c>
      <c r="J71" s="99">
        <f t="shared" ref="J71:L72" si="11">J72</f>
        <v>2204.23</v>
      </c>
      <c r="K71" s="99">
        <f t="shared" si="11"/>
        <v>2298.4300000000003</v>
      </c>
      <c r="L71" s="99">
        <f t="shared" si="11"/>
        <v>2298.4299999999998</v>
      </c>
      <c r="M71" s="158">
        <f t="shared" si="2"/>
        <v>99.999999999999972</v>
      </c>
    </row>
    <row r="72" spans="1:13" ht="37.5" x14ac:dyDescent="0.3">
      <c r="A72" s="58" t="s">
        <v>179</v>
      </c>
      <c r="B72" s="16">
        <v>601</v>
      </c>
      <c r="C72" s="17" t="s">
        <v>21</v>
      </c>
      <c r="D72" s="18" t="s">
        <v>52</v>
      </c>
      <c r="E72" s="21" t="s">
        <v>136</v>
      </c>
      <c r="F72" s="18" t="s">
        <v>17</v>
      </c>
      <c r="G72" s="18" t="s">
        <v>98</v>
      </c>
      <c r="H72" s="17" t="s">
        <v>18</v>
      </c>
      <c r="I72" s="18" t="s">
        <v>19</v>
      </c>
      <c r="J72" s="99">
        <f t="shared" si="11"/>
        <v>2204.23</v>
      </c>
      <c r="K72" s="99">
        <f t="shared" si="11"/>
        <v>2298.4300000000003</v>
      </c>
      <c r="L72" s="99">
        <f t="shared" si="11"/>
        <v>2298.4299999999998</v>
      </c>
      <c r="M72" s="158">
        <f t="shared" si="2"/>
        <v>99.999999999999972</v>
      </c>
    </row>
    <row r="73" spans="1:13" ht="37.5" x14ac:dyDescent="0.3">
      <c r="A73" s="52" t="s">
        <v>145</v>
      </c>
      <c r="B73" s="16">
        <v>601</v>
      </c>
      <c r="C73" s="17" t="s">
        <v>21</v>
      </c>
      <c r="D73" s="18" t="s">
        <v>52</v>
      </c>
      <c r="E73" s="21" t="s">
        <v>136</v>
      </c>
      <c r="F73" s="18" t="s">
        <v>17</v>
      </c>
      <c r="G73" s="18" t="s">
        <v>98</v>
      </c>
      <c r="H73" s="17" t="s">
        <v>130</v>
      </c>
      <c r="I73" s="18" t="s">
        <v>19</v>
      </c>
      <c r="J73" s="99">
        <f>J74+J75</f>
        <v>2204.23</v>
      </c>
      <c r="K73" s="99">
        <f>K74+K75</f>
        <v>2298.4300000000003</v>
      </c>
      <c r="L73" s="99">
        <f>L74+L75</f>
        <v>2298.4299999999998</v>
      </c>
      <c r="M73" s="158">
        <f t="shared" si="2"/>
        <v>99.999999999999972</v>
      </c>
    </row>
    <row r="74" spans="1:13" ht="93.75" x14ac:dyDescent="0.3">
      <c r="A74" s="51" t="s">
        <v>34</v>
      </c>
      <c r="B74" s="16">
        <v>601</v>
      </c>
      <c r="C74" s="17" t="s">
        <v>21</v>
      </c>
      <c r="D74" s="21" t="s">
        <v>52</v>
      </c>
      <c r="E74" s="21" t="s">
        <v>136</v>
      </c>
      <c r="F74" s="18" t="s">
        <v>17</v>
      </c>
      <c r="G74" s="18" t="s">
        <v>98</v>
      </c>
      <c r="H74" s="17" t="s">
        <v>130</v>
      </c>
      <c r="I74" s="18" t="s">
        <v>28</v>
      </c>
      <c r="J74" s="99">
        <v>1848.32</v>
      </c>
      <c r="K74" s="99">
        <v>2156.36</v>
      </c>
      <c r="L74" s="99">
        <v>2176.08</v>
      </c>
      <c r="M74" s="158">
        <f t="shared" si="2"/>
        <v>100.91450407167632</v>
      </c>
    </row>
    <row r="75" spans="1:13" ht="37.5" x14ac:dyDescent="0.3">
      <c r="A75" s="51" t="s">
        <v>35</v>
      </c>
      <c r="B75" s="16">
        <v>601</v>
      </c>
      <c r="C75" s="17" t="s">
        <v>21</v>
      </c>
      <c r="D75" s="21" t="s">
        <v>52</v>
      </c>
      <c r="E75" s="21" t="s">
        <v>136</v>
      </c>
      <c r="F75" s="18" t="s">
        <v>17</v>
      </c>
      <c r="G75" s="18" t="s">
        <v>98</v>
      </c>
      <c r="H75" s="17" t="s">
        <v>130</v>
      </c>
      <c r="I75" s="18" t="s">
        <v>36</v>
      </c>
      <c r="J75" s="99">
        <v>355.91</v>
      </c>
      <c r="K75" s="99">
        <v>142.07</v>
      </c>
      <c r="L75" s="99">
        <v>122.35</v>
      </c>
      <c r="M75" s="158">
        <f t="shared" si="2"/>
        <v>86.119518547195042</v>
      </c>
    </row>
    <row r="76" spans="1:13" ht="37.5" x14ac:dyDescent="0.3">
      <c r="A76" s="147" t="s">
        <v>579</v>
      </c>
      <c r="B76" s="16">
        <v>601</v>
      </c>
      <c r="C76" s="17" t="s">
        <v>21</v>
      </c>
      <c r="D76" s="21" t="s">
        <v>52</v>
      </c>
      <c r="E76" s="16">
        <v>98</v>
      </c>
      <c r="F76" s="16">
        <v>0</v>
      </c>
      <c r="G76" s="18" t="s">
        <v>16</v>
      </c>
      <c r="H76" s="17" t="s">
        <v>18</v>
      </c>
      <c r="I76" s="18" t="s">
        <v>19</v>
      </c>
      <c r="J76" s="99">
        <f t="shared" ref="J76:L78" si="12">J77</f>
        <v>0</v>
      </c>
      <c r="K76" s="99">
        <f t="shared" si="12"/>
        <v>1033.01</v>
      </c>
      <c r="L76" s="99">
        <f t="shared" si="12"/>
        <v>1033.01</v>
      </c>
      <c r="M76" s="158">
        <f t="shared" si="2"/>
        <v>100</v>
      </c>
    </row>
    <row r="77" spans="1:13" x14ac:dyDescent="0.3">
      <c r="A77" s="100" t="s">
        <v>580</v>
      </c>
      <c r="B77" s="16">
        <v>601</v>
      </c>
      <c r="C77" s="17" t="s">
        <v>21</v>
      </c>
      <c r="D77" s="21" t="s">
        <v>52</v>
      </c>
      <c r="E77" s="16">
        <v>98</v>
      </c>
      <c r="F77" s="16">
        <v>1</v>
      </c>
      <c r="G77" s="18" t="s">
        <v>16</v>
      </c>
      <c r="H77" s="17" t="s">
        <v>18</v>
      </c>
      <c r="I77" s="18" t="s">
        <v>19</v>
      </c>
      <c r="J77" s="99">
        <f t="shared" si="12"/>
        <v>0</v>
      </c>
      <c r="K77" s="99">
        <f t="shared" si="12"/>
        <v>1033.01</v>
      </c>
      <c r="L77" s="99">
        <f t="shared" si="12"/>
        <v>1033.01</v>
      </c>
      <c r="M77" s="158">
        <f t="shared" si="2"/>
        <v>100</v>
      </c>
    </row>
    <row r="78" spans="1:13" ht="150" x14ac:dyDescent="0.3">
      <c r="A78" s="51" t="s">
        <v>576</v>
      </c>
      <c r="B78" s="16">
        <v>601</v>
      </c>
      <c r="C78" s="17" t="s">
        <v>21</v>
      </c>
      <c r="D78" s="21" t="s">
        <v>52</v>
      </c>
      <c r="E78" s="16">
        <v>98</v>
      </c>
      <c r="F78" s="16">
        <v>1</v>
      </c>
      <c r="G78" s="18" t="s">
        <v>16</v>
      </c>
      <c r="H78" s="17" t="s">
        <v>578</v>
      </c>
      <c r="I78" s="18" t="s">
        <v>19</v>
      </c>
      <c r="J78" s="99">
        <f t="shared" si="12"/>
        <v>0</v>
      </c>
      <c r="K78" s="99">
        <f t="shared" si="12"/>
        <v>1033.01</v>
      </c>
      <c r="L78" s="99">
        <f t="shared" si="12"/>
        <v>1033.01</v>
      </c>
      <c r="M78" s="158">
        <f t="shared" si="2"/>
        <v>100</v>
      </c>
    </row>
    <row r="79" spans="1:13" ht="93.75" x14ac:dyDescent="0.3">
      <c r="A79" s="51" t="s">
        <v>34</v>
      </c>
      <c r="B79" s="16">
        <v>601</v>
      </c>
      <c r="C79" s="17" t="s">
        <v>21</v>
      </c>
      <c r="D79" s="21" t="s">
        <v>52</v>
      </c>
      <c r="E79" s="16">
        <v>98</v>
      </c>
      <c r="F79" s="16">
        <v>1</v>
      </c>
      <c r="G79" s="18" t="s">
        <v>16</v>
      </c>
      <c r="H79" s="17" t="s">
        <v>578</v>
      </c>
      <c r="I79" s="18" t="s">
        <v>28</v>
      </c>
      <c r="J79" s="99">
        <v>0</v>
      </c>
      <c r="K79" s="99">
        <v>1033.01</v>
      </c>
      <c r="L79" s="99">
        <v>1033.01</v>
      </c>
      <c r="M79" s="158">
        <f t="shared" ref="M79:M142" si="13">L79/K79*100</f>
        <v>100</v>
      </c>
    </row>
    <row r="80" spans="1:13" x14ac:dyDescent="0.3">
      <c r="A80" s="60" t="s">
        <v>54</v>
      </c>
      <c r="B80" s="13">
        <v>601</v>
      </c>
      <c r="C80" s="14" t="s">
        <v>21</v>
      </c>
      <c r="D80" s="15" t="s">
        <v>68</v>
      </c>
      <c r="E80" s="15" t="s">
        <v>16</v>
      </c>
      <c r="F80" s="15">
        <v>0</v>
      </c>
      <c r="G80" s="15" t="s">
        <v>16</v>
      </c>
      <c r="H80" s="14" t="s">
        <v>18</v>
      </c>
      <c r="I80" s="15" t="s">
        <v>19</v>
      </c>
      <c r="J80" s="157">
        <f t="shared" ref="J80:L83" si="14">J81</f>
        <v>119.06</v>
      </c>
      <c r="K80" s="157">
        <f t="shared" si="14"/>
        <v>119.06</v>
      </c>
      <c r="L80" s="157">
        <f t="shared" si="14"/>
        <v>119.06</v>
      </c>
      <c r="M80" s="158">
        <f t="shared" si="13"/>
        <v>100</v>
      </c>
    </row>
    <row r="81" spans="1:13" ht="37.5" x14ac:dyDescent="0.3">
      <c r="A81" s="51" t="s">
        <v>46</v>
      </c>
      <c r="B81" s="16">
        <v>601</v>
      </c>
      <c r="C81" s="17" t="s">
        <v>21</v>
      </c>
      <c r="D81" s="18" t="s">
        <v>68</v>
      </c>
      <c r="E81" s="18" t="s">
        <v>44</v>
      </c>
      <c r="F81" s="18" t="s">
        <v>17</v>
      </c>
      <c r="G81" s="18" t="s">
        <v>16</v>
      </c>
      <c r="H81" s="17" t="s">
        <v>18</v>
      </c>
      <c r="I81" s="18" t="s">
        <v>19</v>
      </c>
      <c r="J81" s="99">
        <f t="shared" si="14"/>
        <v>119.06</v>
      </c>
      <c r="K81" s="99">
        <f t="shared" si="14"/>
        <v>119.06</v>
      </c>
      <c r="L81" s="99">
        <f t="shared" si="14"/>
        <v>119.06</v>
      </c>
      <c r="M81" s="158">
        <f t="shared" si="13"/>
        <v>100</v>
      </c>
    </row>
    <row r="82" spans="1:13" ht="37.5" x14ac:dyDescent="0.3">
      <c r="A82" s="51" t="s">
        <v>55</v>
      </c>
      <c r="B82" s="16">
        <v>601</v>
      </c>
      <c r="C82" s="17" t="s">
        <v>21</v>
      </c>
      <c r="D82" s="18" t="s">
        <v>68</v>
      </c>
      <c r="E82" s="16">
        <v>51</v>
      </c>
      <c r="F82" s="16">
        <v>3</v>
      </c>
      <c r="G82" s="18" t="s">
        <v>16</v>
      </c>
      <c r="H82" s="17" t="s">
        <v>18</v>
      </c>
      <c r="I82" s="18" t="s">
        <v>19</v>
      </c>
      <c r="J82" s="99">
        <f t="shared" si="14"/>
        <v>119.06</v>
      </c>
      <c r="K82" s="99">
        <f t="shared" si="14"/>
        <v>119.06</v>
      </c>
      <c r="L82" s="99">
        <f t="shared" si="14"/>
        <v>119.06</v>
      </c>
      <c r="M82" s="158">
        <f t="shared" si="13"/>
        <v>100</v>
      </c>
    </row>
    <row r="83" spans="1:13" s="22" customFormat="1" ht="56.25" x14ac:dyDescent="0.3">
      <c r="A83" s="52" t="s">
        <v>152</v>
      </c>
      <c r="B83" s="16">
        <v>601</v>
      </c>
      <c r="C83" s="17" t="s">
        <v>21</v>
      </c>
      <c r="D83" s="18" t="s">
        <v>68</v>
      </c>
      <c r="E83" s="16">
        <v>51</v>
      </c>
      <c r="F83" s="16">
        <v>3</v>
      </c>
      <c r="G83" s="18" t="s">
        <v>16</v>
      </c>
      <c r="H83" s="17" t="s">
        <v>56</v>
      </c>
      <c r="I83" s="18" t="s">
        <v>19</v>
      </c>
      <c r="J83" s="99">
        <f t="shared" si="14"/>
        <v>119.06</v>
      </c>
      <c r="K83" s="99">
        <f t="shared" si="14"/>
        <v>119.06</v>
      </c>
      <c r="L83" s="99">
        <f t="shared" si="14"/>
        <v>119.06</v>
      </c>
      <c r="M83" s="158">
        <f t="shared" si="13"/>
        <v>100</v>
      </c>
    </row>
    <row r="84" spans="1:13" ht="37.5" x14ac:dyDescent="0.3">
      <c r="A84" s="51" t="s">
        <v>35</v>
      </c>
      <c r="B84" s="16">
        <v>601</v>
      </c>
      <c r="C84" s="17" t="s">
        <v>21</v>
      </c>
      <c r="D84" s="18" t="s">
        <v>68</v>
      </c>
      <c r="E84" s="16">
        <v>51</v>
      </c>
      <c r="F84" s="16">
        <v>3</v>
      </c>
      <c r="G84" s="18" t="s">
        <v>16</v>
      </c>
      <c r="H84" s="17" t="s">
        <v>56</v>
      </c>
      <c r="I84" s="18" t="s">
        <v>36</v>
      </c>
      <c r="J84" s="99">
        <v>119.06</v>
      </c>
      <c r="K84" s="99">
        <v>119.06</v>
      </c>
      <c r="L84" s="99">
        <v>119.06</v>
      </c>
      <c r="M84" s="158">
        <f t="shared" si="13"/>
        <v>100</v>
      </c>
    </row>
    <row r="85" spans="1:13" x14ac:dyDescent="0.3">
      <c r="A85" s="92" t="s">
        <v>448</v>
      </c>
      <c r="B85" s="13">
        <v>601</v>
      </c>
      <c r="C85" s="14" t="s">
        <v>21</v>
      </c>
      <c r="D85" s="15" t="s">
        <v>53</v>
      </c>
      <c r="E85" s="15" t="s">
        <v>16</v>
      </c>
      <c r="F85" s="15">
        <v>0</v>
      </c>
      <c r="G85" s="15" t="s">
        <v>16</v>
      </c>
      <c r="H85" s="14" t="s">
        <v>18</v>
      </c>
      <c r="I85" s="15" t="s">
        <v>19</v>
      </c>
      <c r="J85" s="157">
        <f t="shared" ref="J85:L86" si="15">J86</f>
        <v>3641.48</v>
      </c>
      <c r="K85" s="157">
        <f t="shared" si="15"/>
        <v>5971.13</v>
      </c>
      <c r="L85" s="157">
        <f t="shared" si="15"/>
        <v>5971.13</v>
      </c>
      <c r="M85" s="158">
        <f t="shared" si="13"/>
        <v>100</v>
      </c>
    </row>
    <row r="86" spans="1:13" ht="37.5" x14ac:dyDescent="0.3">
      <c r="A86" s="92" t="s">
        <v>46</v>
      </c>
      <c r="B86" s="16">
        <v>601</v>
      </c>
      <c r="C86" s="17" t="s">
        <v>21</v>
      </c>
      <c r="D86" s="18" t="s">
        <v>53</v>
      </c>
      <c r="E86" s="18" t="s">
        <v>44</v>
      </c>
      <c r="F86" s="18" t="s">
        <v>17</v>
      </c>
      <c r="G86" s="18" t="s">
        <v>16</v>
      </c>
      <c r="H86" s="17" t="s">
        <v>18</v>
      </c>
      <c r="I86" s="18" t="s">
        <v>19</v>
      </c>
      <c r="J86" s="99">
        <f t="shared" si="15"/>
        <v>3641.48</v>
      </c>
      <c r="K86" s="99">
        <f t="shared" si="15"/>
        <v>5971.13</v>
      </c>
      <c r="L86" s="99">
        <f t="shared" si="15"/>
        <v>5971.13</v>
      </c>
      <c r="M86" s="158">
        <f t="shared" si="13"/>
        <v>100</v>
      </c>
    </row>
    <row r="87" spans="1:13" x14ac:dyDescent="0.3">
      <c r="A87" s="92" t="s">
        <v>449</v>
      </c>
      <c r="B87" s="16">
        <v>601</v>
      </c>
      <c r="C87" s="17" t="s">
        <v>21</v>
      </c>
      <c r="D87" s="18" t="s">
        <v>53</v>
      </c>
      <c r="E87" s="16">
        <v>51</v>
      </c>
      <c r="F87" s="16">
        <v>7</v>
      </c>
      <c r="G87" s="18" t="s">
        <v>16</v>
      </c>
      <c r="H87" s="17" t="s">
        <v>18</v>
      </c>
      <c r="I87" s="18" t="s">
        <v>19</v>
      </c>
      <c r="J87" s="99">
        <f>J88+J90</f>
        <v>3641.48</v>
      </c>
      <c r="K87" s="99">
        <f>K88+K90</f>
        <v>5971.13</v>
      </c>
      <c r="L87" s="99">
        <f>L88+L90</f>
        <v>5971.13</v>
      </c>
      <c r="M87" s="158">
        <f t="shared" si="13"/>
        <v>100</v>
      </c>
    </row>
    <row r="88" spans="1:13" x14ac:dyDescent="0.3">
      <c r="A88" s="92" t="s">
        <v>450</v>
      </c>
      <c r="B88" s="16">
        <v>601</v>
      </c>
      <c r="C88" s="17" t="s">
        <v>21</v>
      </c>
      <c r="D88" s="18" t="s">
        <v>53</v>
      </c>
      <c r="E88" s="16">
        <v>51</v>
      </c>
      <c r="F88" s="16">
        <v>7</v>
      </c>
      <c r="G88" s="18" t="s">
        <v>16</v>
      </c>
      <c r="H88" s="17" t="s">
        <v>447</v>
      </c>
      <c r="I88" s="18" t="s">
        <v>19</v>
      </c>
      <c r="J88" s="99">
        <f>J89</f>
        <v>3641.48</v>
      </c>
      <c r="K88" s="99">
        <f>K89</f>
        <v>3641.48</v>
      </c>
      <c r="L88" s="99">
        <f>L89</f>
        <v>3641.48</v>
      </c>
      <c r="M88" s="158">
        <f t="shared" si="13"/>
        <v>100</v>
      </c>
    </row>
    <row r="89" spans="1:13" x14ac:dyDescent="0.3">
      <c r="A89" s="92" t="s">
        <v>37</v>
      </c>
      <c r="B89" s="16">
        <v>601</v>
      </c>
      <c r="C89" s="17" t="s">
        <v>21</v>
      </c>
      <c r="D89" s="18" t="s">
        <v>53</v>
      </c>
      <c r="E89" s="16">
        <v>51</v>
      </c>
      <c r="F89" s="16">
        <v>7</v>
      </c>
      <c r="G89" s="18" t="s">
        <v>16</v>
      </c>
      <c r="H89" s="17" t="s">
        <v>447</v>
      </c>
      <c r="I89" s="18" t="s">
        <v>38</v>
      </c>
      <c r="J89" s="99">
        <v>3641.48</v>
      </c>
      <c r="K89" s="99">
        <v>3641.48</v>
      </c>
      <c r="L89" s="99">
        <v>3641.48</v>
      </c>
      <c r="M89" s="158">
        <f t="shared" si="13"/>
        <v>100</v>
      </c>
    </row>
    <row r="90" spans="1:13" ht="56.25" x14ac:dyDescent="0.3">
      <c r="A90" s="143" t="s">
        <v>560</v>
      </c>
      <c r="B90" s="16">
        <v>601</v>
      </c>
      <c r="C90" s="17" t="s">
        <v>21</v>
      </c>
      <c r="D90" s="18" t="s">
        <v>53</v>
      </c>
      <c r="E90" s="16">
        <v>51</v>
      </c>
      <c r="F90" s="16">
        <v>7</v>
      </c>
      <c r="G90" s="18" t="s">
        <v>16</v>
      </c>
      <c r="H90" s="17" t="s">
        <v>559</v>
      </c>
      <c r="I90" s="18" t="s">
        <v>19</v>
      </c>
      <c r="J90" s="99">
        <f>J91</f>
        <v>0</v>
      </c>
      <c r="K90" s="99">
        <f>K91</f>
        <v>2329.65</v>
      </c>
      <c r="L90" s="99">
        <f>L91</f>
        <v>2329.65</v>
      </c>
      <c r="M90" s="158">
        <f t="shared" si="13"/>
        <v>100</v>
      </c>
    </row>
    <row r="91" spans="1:13" x14ac:dyDescent="0.3">
      <c r="A91" s="92" t="s">
        <v>37</v>
      </c>
      <c r="B91" s="16">
        <v>601</v>
      </c>
      <c r="C91" s="17" t="s">
        <v>21</v>
      </c>
      <c r="D91" s="18" t="s">
        <v>53</v>
      </c>
      <c r="E91" s="16">
        <v>51</v>
      </c>
      <c r="F91" s="16">
        <v>7</v>
      </c>
      <c r="G91" s="18" t="s">
        <v>16</v>
      </c>
      <c r="H91" s="17" t="s">
        <v>559</v>
      </c>
      <c r="I91" s="18" t="s">
        <v>38</v>
      </c>
      <c r="J91" s="99">
        <v>0</v>
      </c>
      <c r="K91" s="99">
        <v>2329.65</v>
      </c>
      <c r="L91" s="99">
        <v>2329.65</v>
      </c>
      <c r="M91" s="158">
        <f t="shared" si="13"/>
        <v>100</v>
      </c>
    </row>
    <row r="92" spans="1:13" x14ac:dyDescent="0.3">
      <c r="A92" s="60" t="s">
        <v>57</v>
      </c>
      <c r="B92" s="13">
        <v>601</v>
      </c>
      <c r="C92" s="14" t="s">
        <v>21</v>
      </c>
      <c r="D92" s="15">
        <v>11</v>
      </c>
      <c r="E92" s="15" t="s">
        <v>16</v>
      </c>
      <c r="F92" s="15">
        <v>0</v>
      </c>
      <c r="G92" s="15" t="s">
        <v>16</v>
      </c>
      <c r="H92" s="14" t="s">
        <v>18</v>
      </c>
      <c r="I92" s="15" t="s">
        <v>19</v>
      </c>
      <c r="J92" s="157">
        <f t="shared" ref="J92:L95" si="16">J93</f>
        <v>375</v>
      </c>
      <c r="K92" s="157">
        <f t="shared" si="16"/>
        <v>2605.12</v>
      </c>
      <c r="L92" s="157">
        <f t="shared" si="16"/>
        <v>0</v>
      </c>
      <c r="M92" s="158">
        <f t="shared" si="13"/>
        <v>0</v>
      </c>
    </row>
    <row r="93" spans="1:13" ht="37.5" x14ac:dyDescent="0.3">
      <c r="A93" s="51" t="s">
        <v>46</v>
      </c>
      <c r="B93" s="16">
        <v>601</v>
      </c>
      <c r="C93" s="17" t="s">
        <v>21</v>
      </c>
      <c r="D93" s="18">
        <v>11</v>
      </c>
      <c r="E93" s="16">
        <v>51</v>
      </c>
      <c r="F93" s="16">
        <v>0</v>
      </c>
      <c r="G93" s="18" t="s">
        <v>16</v>
      </c>
      <c r="H93" s="17" t="s">
        <v>18</v>
      </c>
      <c r="I93" s="18" t="s">
        <v>19</v>
      </c>
      <c r="J93" s="99">
        <f t="shared" si="16"/>
        <v>375</v>
      </c>
      <c r="K93" s="99">
        <f t="shared" si="16"/>
        <v>2605.12</v>
      </c>
      <c r="L93" s="99">
        <f t="shared" si="16"/>
        <v>0</v>
      </c>
      <c r="M93" s="158">
        <f t="shared" si="13"/>
        <v>0</v>
      </c>
    </row>
    <row r="94" spans="1:13" x14ac:dyDescent="0.3">
      <c r="A94" s="51" t="s">
        <v>197</v>
      </c>
      <c r="B94" s="16">
        <v>601</v>
      </c>
      <c r="C94" s="17" t="s">
        <v>21</v>
      </c>
      <c r="D94" s="18">
        <v>11</v>
      </c>
      <c r="E94" s="16">
        <v>51</v>
      </c>
      <c r="F94" s="16">
        <v>4</v>
      </c>
      <c r="G94" s="18" t="s">
        <v>16</v>
      </c>
      <c r="H94" s="17" t="s">
        <v>18</v>
      </c>
      <c r="I94" s="18" t="s">
        <v>19</v>
      </c>
      <c r="J94" s="99">
        <f t="shared" si="16"/>
        <v>375</v>
      </c>
      <c r="K94" s="99">
        <f t="shared" si="16"/>
        <v>2605.12</v>
      </c>
      <c r="L94" s="99">
        <f t="shared" si="16"/>
        <v>0</v>
      </c>
      <c r="M94" s="158">
        <f t="shared" si="13"/>
        <v>0</v>
      </c>
    </row>
    <row r="95" spans="1:13" x14ac:dyDescent="0.3">
      <c r="A95" s="51" t="s">
        <v>58</v>
      </c>
      <c r="B95" s="16">
        <v>601</v>
      </c>
      <c r="C95" s="17" t="s">
        <v>21</v>
      </c>
      <c r="D95" s="18">
        <v>11</v>
      </c>
      <c r="E95" s="16">
        <v>51</v>
      </c>
      <c r="F95" s="16">
        <v>4</v>
      </c>
      <c r="G95" s="18" t="s">
        <v>16</v>
      </c>
      <c r="H95" s="17" t="s">
        <v>59</v>
      </c>
      <c r="I95" s="18" t="s">
        <v>19</v>
      </c>
      <c r="J95" s="99">
        <f t="shared" si="16"/>
        <v>375</v>
      </c>
      <c r="K95" s="99">
        <f t="shared" si="16"/>
        <v>2605.12</v>
      </c>
      <c r="L95" s="99">
        <f t="shared" si="16"/>
        <v>0</v>
      </c>
      <c r="M95" s="158">
        <f t="shared" si="13"/>
        <v>0</v>
      </c>
    </row>
    <row r="96" spans="1:13" x14ac:dyDescent="0.3">
      <c r="A96" s="51" t="s">
        <v>37</v>
      </c>
      <c r="B96" s="16">
        <v>601</v>
      </c>
      <c r="C96" s="17" t="s">
        <v>21</v>
      </c>
      <c r="D96" s="18">
        <v>11</v>
      </c>
      <c r="E96" s="16">
        <v>51</v>
      </c>
      <c r="F96" s="16">
        <v>4</v>
      </c>
      <c r="G96" s="18" t="s">
        <v>16</v>
      </c>
      <c r="H96" s="17" t="s">
        <v>59</v>
      </c>
      <c r="I96" s="18" t="s">
        <v>38</v>
      </c>
      <c r="J96" s="99">
        <v>375</v>
      </c>
      <c r="K96" s="99">
        <v>2605.12</v>
      </c>
      <c r="L96" s="99">
        <v>0</v>
      </c>
      <c r="M96" s="158">
        <f t="shared" si="13"/>
        <v>0</v>
      </c>
    </row>
    <row r="97" spans="1:13" x14ac:dyDescent="0.3">
      <c r="A97" s="60" t="s">
        <v>40</v>
      </c>
      <c r="B97" s="13">
        <v>601</v>
      </c>
      <c r="C97" s="14" t="s">
        <v>21</v>
      </c>
      <c r="D97" s="15">
        <v>13</v>
      </c>
      <c r="E97" s="15" t="s">
        <v>16</v>
      </c>
      <c r="F97" s="15" t="s">
        <v>17</v>
      </c>
      <c r="G97" s="15" t="s">
        <v>16</v>
      </c>
      <c r="H97" s="14" t="s">
        <v>18</v>
      </c>
      <c r="I97" s="15" t="s">
        <v>19</v>
      </c>
      <c r="J97" s="157">
        <f>J98+J115+J123+J134+J159+J152+J129+J147+J119</f>
        <v>60165.890000000007</v>
      </c>
      <c r="K97" s="157">
        <f>K98+K115+K123+K134+K159+K152+K129+K147+K119</f>
        <v>72735.899999999994</v>
      </c>
      <c r="L97" s="157">
        <f>L98+L115+L123+L134+L159+L152+L129+L147+L119</f>
        <v>65768.200000000012</v>
      </c>
      <c r="M97" s="158">
        <f t="shared" si="13"/>
        <v>90.420548862391229</v>
      </c>
    </row>
    <row r="98" spans="1:13" ht="37.5" x14ac:dyDescent="0.3">
      <c r="A98" s="51" t="s">
        <v>46</v>
      </c>
      <c r="B98" s="16">
        <v>601</v>
      </c>
      <c r="C98" s="17" t="s">
        <v>21</v>
      </c>
      <c r="D98" s="18">
        <v>13</v>
      </c>
      <c r="E98" s="18" t="s">
        <v>44</v>
      </c>
      <c r="F98" s="18" t="s">
        <v>17</v>
      </c>
      <c r="G98" s="18" t="s">
        <v>16</v>
      </c>
      <c r="H98" s="17" t="s">
        <v>18</v>
      </c>
      <c r="I98" s="18" t="s">
        <v>19</v>
      </c>
      <c r="J98" s="99">
        <f>J102+J99</f>
        <v>2229.0300000000002</v>
      </c>
      <c r="K98" s="99">
        <f>K102+K99</f>
        <v>3875.7900000000004</v>
      </c>
      <c r="L98" s="99">
        <f>L102+L99</f>
        <v>3218.5899999999997</v>
      </c>
      <c r="M98" s="158">
        <f t="shared" si="13"/>
        <v>83.043456946841786</v>
      </c>
    </row>
    <row r="99" spans="1:13" x14ac:dyDescent="0.3">
      <c r="A99" s="51" t="s">
        <v>197</v>
      </c>
      <c r="B99" s="16">
        <v>601</v>
      </c>
      <c r="C99" s="21" t="s">
        <v>21</v>
      </c>
      <c r="D99" s="18" t="s">
        <v>72</v>
      </c>
      <c r="E99" s="16">
        <v>51</v>
      </c>
      <c r="F99" s="16">
        <v>4</v>
      </c>
      <c r="G99" s="18" t="s">
        <v>16</v>
      </c>
      <c r="H99" s="17" t="s">
        <v>18</v>
      </c>
      <c r="I99" s="18" t="s">
        <v>19</v>
      </c>
      <c r="J99" s="99">
        <f t="shared" ref="J99:L100" si="17">J100</f>
        <v>0</v>
      </c>
      <c r="K99" s="99">
        <f t="shared" si="17"/>
        <v>545.33000000000004</v>
      </c>
      <c r="L99" s="99">
        <f t="shared" si="17"/>
        <v>0</v>
      </c>
      <c r="M99" s="158">
        <f t="shared" si="13"/>
        <v>0</v>
      </c>
    </row>
    <row r="100" spans="1:13" s="22" customFormat="1" x14ac:dyDescent="0.3">
      <c r="A100" s="51" t="s">
        <v>58</v>
      </c>
      <c r="B100" s="16">
        <v>601</v>
      </c>
      <c r="C100" s="21" t="s">
        <v>21</v>
      </c>
      <c r="D100" s="18" t="s">
        <v>72</v>
      </c>
      <c r="E100" s="16">
        <v>51</v>
      </c>
      <c r="F100" s="16">
        <v>4</v>
      </c>
      <c r="G100" s="18" t="s">
        <v>16</v>
      </c>
      <c r="H100" s="17" t="s">
        <v>59</v>
      </c>
      <c r="I100" s="18" t="s">
        <v>19</v>
      </c>
      <c r="J100" s="99">
        <f t="shared" si="17"/>
        <v>0</v>
      </c>
      <c r="K100" s="99">
        <f t="shared" si="17"/>
        <v>545.33000000000004</v>
      </c>
      <c r="L100" s="99">
        <f t="shared" si="17"/>
        <v>0</v>
      </c>
      <c r="M100" s="158">
        <f t="shared" si="13"/>
        <v>0</v>
      </c>
    </row>
    <row r="101" spans="1:13" ht="37.5" x14ac:dyDescent="0.3">
      <c r="A101" s="51" t="s">
        <v>35</v>
      </c>
      <c r="B101" s="16">
        <v>601</v>
      </c>
      <c r="C101" s="21" t="s">
        <v>21</v>
      </c>
      <c r="D101" s="18" t="s">
        <v>72</v>
      </c>
      <c r="E101" s="16">
        <v>51</v>
      </c>
      <c r="F101" s="16">
        <v>4</v>
      </c>
      <c r="G101" s="18" t="s">
        <v>16</v>
      </c>
      <c r="H101" s="17" t="s">
        <v>59</v>
      </c>
      <c r="I101" s="18" t="s">
        <v>36</v>
      </c>
      <c r="J101" s="99">
        <v>0</v>
      </c>
      <c r="K101" s="99">
        <v>545.33000000000004</v>
      </c>
      <c r="L101" s="99">
        <v>0</v>
      </c>
      <c r="M101" s="158">
        <f t="shared" si="13"/>
        <v>0</v>
      </c>
    </row>
    <row r="102" spans="1:13" ht="37.5" x14ac:dyDescent="0.3">
      <c r="A102" s="51" t="s">
        <v>60</v>
      </c>
      <c r="B102" s="16">
        <v>601</v>
      </c>
      <c r="C102" s="17" t="s">
        <v>21</v>
      </c>
      <c r="D102" s="18">
        <v>13</v>
      </c>
      <c r="E102" s="18" t="s">
        <v>44</v>
      </c>
      <c r="F102" s="18" t="s">
        <v>11</v>
      </c>
      <c r="G102" s="18" t="s">
        <v>16</v>
      </c>
      <c r="H102" s="17" t="s">
        <v>18</v>
      </c>
      <c r="I102" s="18" t="s">
        <v>19</v>
      </c>
      <c r="J102" s="99">
        <f>J103+J106+J108+J111+J113</f>
        <v>2229.0300000000002</v>
      </c>
      <c r="K102" s="99">
        <f>K103+K106+K108+K111+K113</f>
        <v>3330.4600000000005</v>
      </c>
      <c r="L102" s="99">
        <f>L103+L106+L108+L111+L113</f>
        <v>3218.5899999999997</v>
      </c>
      <c r="M102" s="158">
        <f t="shared" si="13"/>
        <v>96.641004545918562</v>
      </c>
    </row>
    <row r="103" spans="1:13" ht="56.25" x14ac:dyDescent="0.3">
      <c r="A103" s="63" t="s">
        <v>151</v>
      </c>
      <c r="B103" s="16">
        <v>601</v>
      </c>
      <c r="C103" s="17" t="s">
        <v>21</v>
      </c>
      <c r="D103" s="18">
        <v>13</v>
      </c>
      <c r="E103" s="18" t="s">
        <v>44</v>
      </c>
      <c r="F103" s="18" t="s">
        <v>11</v>
      </c>
      <c r="G103" s="18" t="s">
        <v>16</v>
      </c>
      <c r="H103" s="17" t="s">
        <v>61</v>
      </c>
      <c r="I103" s="18" t="s">
        <v>19</v>
      </c>
      <c r="J103" s="99">
        <f>J104+J105</f>
        <v>1519.99</v>
      </c>
      <c r="K103" s="99">
        <f>K104+K105</f>
        <v>1437.79</v>
      </c>
      <c r="L103" s="99">
        <f>L104+L105</f>
        <v>1391.03</v>
      </c>
      <c r="M103" s="158">
        <f t="shared" si="13"/>
        <v>96.747786533499323</v>
      </c>
    </row>
    <row r="104" spans="1:13" ht="93.75" x14ac:dyDescent="0.3">
      <c r="A104" s="51" t="s">
        <v>34</v>
      </c>
      <c r="B104" s="16">
        <v>601</v>
      </c>
      <c r="C104" s="17" t="s">
        <v>21</v>
      </c>
      <c r="D104" s="18">
        <v>13</v>
      </c>
      <c r="E104" s="18" t="s">
        <v>44</v>
      </c>
      <c r="F104" s="18" t="s">
        <v>11</v>
      </c>
      <c r="G104" s="18" t="s">
        <v>16</v>
      </c>
      <c r="H104" s="17" t="s">
        <v>61</v>
      </c>
      <c r="I104" s="18" t="s">
        <v>28</v>
      </c>
      <c r="J104" s="99">
        <v>1453.92</v>
      </c>
      <c r="K104" s="99">
        <v>1403.92</v>
      </c>
      <c r="L104" s="99">
        <v>1357.78</v>
      </c>
      <c r="M104" s="158">
        <f t="shared" si="13"/>
        <v>96.713487948031215</v>
      </c>
    </row>
    <row r="105" spans="1:13" ht="37.5" x14ac:dyDescent="0.3">
      <c r="A105" s="51" t="s">
        <v>35</v>
      </c>
      <c r="B105" s="16">
        <v>601</v>
      </c>
      <c r="C105" s="17" t="s">
        <v>21</v>
      </c>
      <c r="D105" s="21">
        <v>13</v>
      </c>
      <c r="E105" s="18" t="s">
        <v>44</v>
      </c>
      <c r="F105" s="18" t="s">
        <v>11</v>
      </c>
      <c r="G105" s="18" t="s">
        <v>16</v>
      </c>
      <c r="H105" s="17" t="s">
        <v>61</v>
      </c>
      <c r="I105" s="18" t="s">
        <v>36</v>
      </c>
      <c r="J105" s="99">
        <v>66.069999999999993</v>
      </c>
      <c r="K105" s="99">
        <v>33.869999999999997</v>
      </c>
      <c r="L105" s="99">
        <v>33.25</v>
      </c>
      <c r="M105" s="158">
        <f t="shared" si="13"/>
        <v>98.169471508709776</v>
      </c>
    </row>
    <row r="106" spans="1:13" x14ac:dyDescent="0.3">
      <c r="A106" s="61" t="s">
        <v>41</v>
      </c>
      <c r="B106" s="16">
        <v>601</v>
      </c>
      <c r="C106" s="17" t="s">
        <v>21</v>
      </c>
      <c r="D106" s="21">
        <v>13</v>
      </c>
      <c r="E106" s="16">
        <v>51</v>
      </c>
      <c r="F106" s="16">
        <v>5</v>
      </c>
      <c r="G106" s="18" t="s">
        <v>16</v>
      </c>
      <c r="H106" s="17" t="s">
        <v>62</v>
      </c>
      <c r="I106" s="18" t="s">
        <v>19</v>
      </c>
      <c r="J106" s="99">
        <f>J107</f>
        <v>357.74</v>
      </c>
      <c r="K106" s="99">
        <f>K107</f>
        <v>1173.26</v>
      </c>
      <c r="L106" s="99">
        <f>L107</f>
        <v>1185.3699999999999</v>
      </c>
      <c r="M106" s="158">
        <f t="shared" si="13"/>
        <v>101.03216678315121</v>
      </c>
    </row>
    <row r="107" spans="1:13" ht="93.75" x14ac:dyDescent="0.3">
      <c r="A107" s="51" t="s">
        <v>34</v>
      </c>
      <c r="B107" s="16">
        <v>601</v>
      </c>
      <c r="C107" s="17" t="s">
        <v>21</v>
      </c>
      <c r="D107" s="18">
        <v>13</v>
      </c>
      <c r="E107" s="16">
        <v>51</v>
      </c>
      <c r="F107" s="16">
        <v>5</v>
      </c>
      <c r="G107" s="18" t="s">
        <v>16</v>
      </c>
      <c r="H107" s="17" t="s">
        <v>62</v>
      </c>
      <c r="I107" s="18" t="s">
        <v>28</v>
      </c>
      <c r="J107" s="99">
        <v>357.74</v>
      </c>
      <c r="K107" s="99">
        <v>1173.26</v>
      </c>
      <c r="L107" s="99">
        <v>1185.3699999999999</v>
      </c>
      <c r="M107" s="158">
        <f t="shared" si="13"/>
        <v>101.03216678315121</v>
      </c>
    </row>
    <row r="108" spans="1:13" x14ac:dyDescent="0.3">
      <c r="A108" s="61" t="s">
        <v>63</v>
      </c>
      <c r="B108" s="16">
        <v>601</v>
      </c>
      <c r="C108" s="17" t="s">
        <v>21</v>
      </c>
      <c r="D108" s="18">
        <v>13</v>
      </c>
      <c r="E108" s="16">
        <v>51</v>
      </c>
      <c r="F108" s="16">
        <v>5</v>
      </c>
      <c r="G108" s="18" t="s">
        <v>16</v>
      </c>
      <c r="H108" s="17" t="s">
        <v>64</v>
      </c>
      <c r="I108" s="18" t="s">
        <v>19</v>
      </c>
      <c r="J108" s="99">
        <f>J109+J110</f>
        <v>309.25</v>
      </c>
      <c r="K108" s="99">
        <f>K109+K110</f>
        <v>677.36</v>
      </c>
      <c r="L108" s="99">
        <f>L109+L110</f>
        <v>600.14</v>
      </c>
      <c r="M108" s="158">
        <f t="shared" si="13"/>
        <v>88.599858273296334</v>
      </c>
    </row>
    <row r="109" spans="1:13" ht="37.5" x14ac:dyDescent="0.3">
      <c r="A109" s="51" t="s">
        <v>35</v>
      </c>
      <c r="B109" s="16">
        <v>601</v>
      </c>
      <c r="C109" s="17" t="s">
        <v>21</v>
      </c>
      <c r="D109" s="18">
        <v>13</v>
      </c>
      <c r="E109" s="16">
        <v>51</v>
      </c>
      <c r="F109" s="16">
        <v>5</v>
      </c>
      <c r="G109" s="18" t="s">
        <v>16</v>
      </c>
      <c r="H109" s="17" t="s">
        <v>64</v>
      </c>
      <c r="I109" s="18" t="s">
        <v>36</v>
      </c>
      <c r="J109" s="99">
        <v>200</v>
      </c>
      <c r="K109" s="99">
        <v>581.41</v>
      </c>
      <c r="L109" s="99">
        <v>504.19</v>
      </c>
      <c r="M109" s="158">
        <f t="shared" si="13"/>
        <v>86.718494693933707</v>
      </c>
    </row>
    <row r="110" spans="1:13" x14ac:dyDescent="0.3">
      <c r="A110" s="61" t="s">
        <v>37</v>
      </c>
      <c r="B110" s="16">
        <v>601</v>
      </c>
      <c r="C110" s="17" t="s">
        <v>21</v>
      </c>
      <c r="D110" s="18">
        <v>13</v>
      </c>
      <c r="E110" s="16">
        <v>51</v>
      </c>
      <c r="F110" s="45">
        <v>5</v>
      </c>
      <c r="G110" s="18" t="s">
        <v>16</v>
      </c>
      <c r="H110" s="17" t="s">
        <v>64</v>
      </c>
      <c r="I110" s="18" t="s">
        <v>38</v>
      </c>
      <c r="J110" s="99">
        <v>109.25</v>
      </c>
      <c r="K110" s="99">
        <v>95.95</v>
      </c>
      <c r="L110" s="99">
        <v>95.95</v>
      </c>
      <c r="M110" s="158">
        <f t="shared" si="13"/>
        <v>100</v>
      </c>
    </row>
    <row r="111" spans="1:13" ht="56.25" x14ac:dyDescent="0.3">
      <c r="A111" s="52" t="s">
        <v>156</v>
      </c>
      <c r="B111" s="16">
        <v>601</v>
      </c>
      <c r="C111" s="17" t="s">
        <v>21</v>
      </c>
      <c r="D111" s="21">
        <v>13</v>
      </c>
      <c r="E111" s="16">
        <v>51</v>
      </c>
      <c r="F111" s="16">
        <v>5</v>
      </c>
      <c r="G111" s="18" t="s">
        <v>16</v>
      </c>
      <c r="H111" s="17" t="s">
        <v>70</v>
      </c>
      <c r="I111" s="18" t="s">
        <v>19</v>
      </c>
      <c r="J111" s="99">
        <f>J112</f>
        <v>3</v>
      </c>
      <c r="K111" s="99">
        <f>K112</f>
        <v>3</v>
      </c>
      <c r="L111" s="99">
        <f>L112</f>
        <v>3</v>
      </c>
      <c r="M111" s="158">
        <f t="shared" si="13"/>
        <v>100</v>
      </c>
    </row>
    <row r="112" spans="1:13" ht="37.5" x14ac:dyDescent="0.3">
      <c r="A112" s="51" t="s">
        <v>35</v>
      </c>
      <c r="B112" s="16">
        <v>601</v>
      </c>
      <c r="C112" s="17" t="s">
        <v>21</v>
      </c>
      <c r="D112" s="21">
        <v>13</v>
      </c>
      <c r="E112" s="16">
        <v>51</v>
      </c>
      <c r="F112" s="16">
        <v>5</v>
      </c>
      <c r="G112" s="18" t="s">
        <v>16</v>
      </c>
      <c r="H112" s="17" t="s">
        <v>70</v>
      </c>
      <c r="I112" s="18" t="s">
        <v>36</v>
      </c>
      <c r="J112" s="99">
        <v>3</v>
      </c>
      <c r="K112" s="99">
        <v>3</v>
      </c>
      <c r="L112" s="99">
        <v>3</v>
      </c>
      <c r="M112" s="158">
        <f t="shared" si="13"/>
        <v>100</v>
      </c>
    </row>
    <row r="113" spans="1:13" ht="37.5" x14ac:dyDescent="0.3">
      <c r="A113" s="52" t="s">
        <v>178</v>
      </c>
      <c r="B113" s="16">
        <v>601</v>
      </c>
      <c r="C113" s="17" t="s">
        <v>21</v>
      </c>
      <c r="D113" s="18">
        <v>13</v>
      </c>
      <c r="E113" s="18" t="s">
        <v>44</v>
      </c>
      <c r="F113" s="16">
        <v>5</v>
      </c>
      <c r="G113" s="18" t="s">
        <v>16</v>
      </c>
      <c r="H113" s="17" t="s">
        <v>50</v>
      </c>
      <c r="I113" s="18" t="s">
        <v>19</v>
      </c>
      <c r="J113" s="99">
        <f>J114</f>
        <v>39.049999999999997</v>
      </c>
      <c r="K113" s="99">
        <f>K114</f>
        <v>39.049999999999997</v>
      </c>
      <c r="L113" s="99">
        <f>L114</f>
        <v>39.049999999999997</v>
      </c>
      <c r="M113" s="158">
        <f t="shared" si="13"/>
        <v>100</v>
      </c>
    </row>
    <row r="114" spans="1:13" ht="37.5" x14ac:dyDescent="0.3">
      <c r="A114" s="51" t="s">
        <v>35</v>
      </c>
      <c r="B114" s="16">
        <v>601</v>
      </c>
      <c r="C114" s="17" t="s">
        <v>21</v>
      </c>
      <c r="D114" s="18">
        <v>13</v>
      </c>
      <c r="E114" s="16">
        <v>51</v>
      </c>
      <c r="F114" s="16">
        <v>5</v>
      </c>
      <c r="G114" s="18" t="s">
        <v>16</v>
      </c>
      <c r="H114" s="17" t="s">
        <v>50</v>
      </c>
      <c r="I114" s="18" t="s">
        <v>36</v>
      </c>
      <c r="J114" s="99">
        <v>39.049999999999997</v>
      </c>
      <c r="K114" s="99">
        <v>39.049999999999997</v>
      </c>
      <c r="L114" s="99">
        <v>39.049999999999997</v>
      </c>
      <c r="M114" s="158">
        <f t="shared" si="13"/>
        <v>100</v>
      </c>
    </row>
    <row r="115" spans="1:13" ht="56.25" x14ac:dyDescent="0.3">
      <c r="A115" s="58" t="s">
        <v>254</v>
      </c>
      <c r="B115" s="16">
        <v>601</v>
      </c>
      <c r="C115" s="17" t="s">
        <v>21</v>
      </c>
      <c r="D115" s="21">
        <v>13</v>
      </c>
      <c r="E115" s="18" t="s">
        <v>21</v>
      </c>
      <c r="F115" s="18" t="s">
        <v>17</v>
      </c>
      <c r="G115" s="18" t="s">
        <v>16</v>
      </c>
      <c r="H115" s="17" t="s">
        <v>18</v>
      </c>
      <c r="I115" s="18" t="s">
        <v>19</v>
      </c>
      <c r="J115" s="99">
        <f t="shared" ref="J115:L117" si="18">J116</f>
        <v>110</v>
      </c>
      <c r="K115" s="99">
        <f t="shared" si="18"/>
        <v>110</v>
      </c>
      <c r="L115" s="99">
        <f t="shared" si="18"/>
        <v>110</v>
      </c>
      <c r="M115" s="158">
        <f t="shared" si="13"/>
        <v>100</v>
      </c>
    </row>
    <row r="116" spans="1:13" ht="75" x14ac:dyDescent="0.3">
      <c r="A116" s="58" t="s">
        <v>395</v>
      </c>
      <c r="B116" s="16">
        <v>601</v>
      </c>
      <c r="C116" s="17" t="s">
        <v>21</v>
      </c>
      <c r="D116" s="21">
        <v>13</v>
      </c>
      <c r="E116" s="18" t="s">
        <v>21</v>
      </c>
      <c r="F116" s="18" t="s">
        <v>17</v>
      </c>
      <c r="G116" s="18" t="s">
        <v>21</v>
      </c>
      <c r="H116" s="17" t="s">
        <v>18</v>
      </c>
      <c r="I116" s="18" t="s">
        <v>19</v>
      </c>
      <c r="J116" s="99">
        <f t="shared" si="18"/>
        <v>110</v>
      </c>
      <c r="K116" s="99">
        <f t="shared" si="18"/>
        <v>110</v>
      </c>
      <c r="L116" s="99">
        <f t="shared" si="18"/>
        <v>110</v>
      </c>
      <c r="M116" s="158">
        <f t="shared" si="13"/>
        <v>100</v>
      </c>
    </row>
    <row r="117" spans="1:13" ht="37.5" x14ac:dyDescent="0.3">
      <c r="A117" s="59" t="s">
        <v>396</v>
      </c>
      <c r="B117" s="16">
        <v>601</v>
      </c>
      <c r="C117" s="17" t="s">
        <v>21</v>
      </c>
      <c r="D117" s="21">
        <v>13</v>
      </c>
      <c r="E117" s="18" t="s">
        <v>21</v>
      </c>
      <c r="F117" s="18" t="s">
        <v>17</v>
      </c>
      <c r="G117" s="18" t="s">
        <v>21</v>
      </c>
      <c r="H117" s="17" t="s">
        <v>71</v>
      </c>
      <c r="I117" s="18" t="s">
        <v>19</v>
      </c>
      <c r="J117" s="99">
        <f t="shared" si="18"/>
        <v>110</v>
      </c>
      <c r="K117" s="99">
        <f t="shared" si="18"/>
        <v>110</v>
      </c>
      <c r="L117" s="99">
        <f t="shared" si="18"/>
        <v>110</v>
      </c>
      <c r="M117" s="158">
        <f t="shared" si="13"/>
        <v>100</v>
      </c>
    </row>
    <row r="118" spans="1:13" ht="37.5" x14ac:dyDescent="0.3">
      <c r="A118" s="51" t="s">
        <v>35</v>
      </c>
      <c r="B118" s="16">
        <v>601</v>
      </c>
      <c r="C118" s="17" t="s">
        <v>21</v>
      </c>
      <c r="D118" s="17" t="s">
        <v>72</v>
      </c>
      <c r="E118" s="18" t="s">
        <v>21</v>
      </c>
      <c r="F118" s="18" t="s">
        <v>17</v>
      </c>
      <c r="G118" s="18" t="s">
        <v>21</v>
      </c>
      <c r="H118" s="17" t="s">
        <v>71</v>
      </c>
      <c r="I118" s="18" t="s">
        <v>36</v>
      </c>
      <c r="J118" s="99">
        <v>110</v>
      </c>
      <c r="K118" s="99">
        <v>110</v>
      </c>
      <c r="L118" s="99">
        <v>110</v>
      </c>
      <c r="M118" s="158">
        <f t="shared" si="13"/>
        <v>100</v>
      </c>
    </row>
    <row r="119" spans="1:13" ht="75" x14ac:dyDescent="0.3">
      <c r="A119" s="51" t="s">
        <v>397</v>
      </c>
      <c r="B119" s="16">
        <v>601</v>
      </c>
      <c r="C119" s="17" t="s">
        <v>21</v>
      </c>
      <c r="D119" s="18">
        <v>13</v>
      </c>
      <c r="E119" s="21" t="s">
        <v>43</v>
      </c>
      <c r="F119" s="18" t="s">
        <v>17</v>
      </c>
      <c r="G119" s="18" t="s">
        <v>16</v>
      </c>
      <c r="H119" s="17" t="s">
        <v>18</v>
      </c>
      <c r="I119" s="18" t="s">
        <v>19</v>
      </c>
      <c r="J119" s="99">
        <f t="shared" ref="J119:L121" si="19">J120</f>
        <v>0</v>
      </c>
      <c r="K119" s="99">
        <f t="shared" si="19"/>
        <v>3452.5</v>
      </c>
      <c r="L119" s="99">
        <f t="shared" si="19"/>
        <v>0</v>
      </c>
      <c r="M119" s="158">
        <f t="shared" si="13"/>
        <v>0</v>
      </c>
    </row>
    <row r="120" spans="1:13" ht="75" x14ac:dyDescent="0.3">
      <c r="A120" s="51" t="s">
        <v>351</v>
      </c>
      <c r="B120" s="16">
        <v>601</v>
      </c>
      <c r="C120" s="17" t="s">
        <v>21</v>
      </c>
      <c r="D120" s="18">
        <v>13</v>
      </c>
      <c r="E120" s="21" t="s">
        <v>43</v>
      </c>
      <c r="F120" s="18" t="s">
        <v>25</v>
      </c>
      <c r="G120" s="18" t="s">
        <v>16</v>
      </c>
      <c r="H120" s="17" t="s">
        <v>18</v>
      </c>
      <c r="I120" s="18" t="s">
        <v>19</v>
      </c>
      <c r="J120" s="99">
        <f t="shared" si="19"/>
        <v>0</v>
      </c>
      <c r="K120" s="99">
        <f t="shared" si="19"/>
        <v>3452.5</v>
      </c>
      <c r="L120" s="99">
        <f t="shared" si="19"/>
        <v>0</v>
      </c>
      <c r="M120" s="158">
        <f t="shared" si="13"/>
        <v>0</v>
      </c>
    </row>
    <row r="121" spans="1:13" ht="37.5" x14ac:dyDescent="0.3">
      <c r="A121" s="64" t="s">
        <v>538</v>
      </c>
      <c r="B121" s="16">
        <v>601</v>
      </c>
      <c r="C121" s="17" t="s">
        <v>21</v>
      </c>
      <c r="D121" s="18">
        <v>13</v>
      </c>
      <c r="E121" s="21" t="s">
        <v>43</v>
      </c>
      <c r="F121" s="18" t="s">
        <v>25</v>
      </c>
      <c r="G121" s="18" t="s">
        <v>16</v>
      </c>
      <c r="H121" s="17" t="s">
        <v>539</v>
      </c>
      <c r="I121" s="18" t="s">
        <v>19</v>
      </c>
      <c r="J121" s="99">
        <f t="shared" si="19"/>
        <v>0</v>
      </c>
      <c r="K121" s="99">
        <f t="shared" si="19"/>
        <v>3452.5</v>
      </c>
      <c r="L121" s="99">
        <f t="shared" si="19"/>
        <v>0</v>
      </c>
      <c r="M121" s="158">
        <f t="shared" si="13"/>
        <v>0</v>
      </c>
    </row>
    <row r="122" spans="1:13" ht="37.5" x14ac:dyDescent="0.3">
      <c r="A122" s="51" t="s">
        <v>540</v>
      </c>
      <c r="B122" s="16">
        <v>601</v>
      </c>
      <c r="C122" s="17" t="s">
        <v>21</v>
      </c>
      <c r="D122" s="18">
        <v>13</v>
      </c>
      <c r="E122" s="21" t="s">
        <v>43</v>
      </c>
      <c r="F122" s="18" t="s">
        <v>25</v>
      </c>
      <c r="G122" s="18" t="s">
        <v>16</v>
      </c>
      <c r="H122" s="17" t="s">
        <v>539</v>
      </c>
      <c r="I122" s="18" t="s">
        <v>486</v>
      </c>
      <c r="J122" s="99">
        <v>0</v>
      </c>
      <c r="K122" s="99">
        <v>3452.5</v>
      </c>
      <c r="L122" s="99">
        <v>0</v>
      </c>
      <c r="M122" s="158">
        <f t="shared" si="13"/>
        <v>0</v>
      </c>
    </row>
    <row r="123" spans="1:13" ht="93.75" x14ac:dyDescent="0.3">
      <c r="A123" s="61" t="s">
        <v>255</v>
      </c>
      <c r="B123" s="16">
        <v>601</v>
      </c>
      <c r="C123" s="17" t="s">
        <v>21</v>
      </c>
      <c r="D123" s="18">
        <v>13</v>
      </c>
      <c r="E123" s="21" t="s">
        <v>65</v>
      </c>
      <c r="F123" s="18" t="s">
        <v>17</v>
      </c>
      <c r="G123" s="18" t="s">
        <v>16</v>
      </c>
      <c r="H123" s="17" t="s">
        <v>18</v>
      </c>
      <c r="I123" s="18" t="s">
        <v>19</v>
      </c>
      <c r="J123" s="99">
        <f t="shared" ref="J123:L124" si="20">J124</f>
        <v>13895.14</v>
      </c>
      <c r="K123" s="99">
        <f t="shared" si="20"/>
        <v>15167.73</v>
      </c>
      <c r="L123" s="99">
        <f t="shared" si="20"/>
        <v>15142.57</v>
      </c>
      <c r="M123" s="158">
        <f t="shared" si="13"/>
        <v>99.834121519831911</v>
      </c>
    </row>
    <row r="124" spans="1:13" ht="56.25" x14ac:dyDescent="0.3">
      <c r="A124" s="61" t="s">
        <v>273</v>
      </c>
      <c r="B124" s="16">
        <v>601</v>
      </c>
      <c r="C124" s="17" t="s">
        <v>21</v>
      </c>
      <c r="D124" s="18">
        <v>13</v>
      </c>
      <c r="E124" s="21" t="s">
        <v>65</v>
      </c>
      <c r="F124" s="18" t="s">
        <v>17</v>
      </c>
      <c r="G124" s="18" t="s">
        <v>21</v>
      </c>
      <c r="H124" s="17" t="s">
        <v>18</v>
      </c>
      <c r="I124" s="18" t="s">
        <v>19</v>
      </c>
      <c r="J124" s="99">
        <f t="shared" si="20"/>
        <v>13895.14</v>
      </c>
      <c r="K124" s="99">
        <f t="shared" si="20"/>
        <v>15167.73</v>
      </c>
      <c r="L124" s="99">
        <f t="shared" si="20"/>
        <v>15142.57</v>
      </c>
      <c r="M124" s="158">
        <f t="shared" si="13"/>
        <v>99.834121519831911</v>
      </c>
    </row>
    <row r="125" spans="1:13" ht="37.5" x14ac:dyDescent="0.3">
      <c r="A125" s="65" t="s">
        <v>66</v>
      </c>
      <c r="B125" s="16">
        <v>601</v>
      </c>
      <c r="C125" s="17" t="s">
        <v>21</v>
      </c>
      <c r="D125" s="21">
        <v>13</v>
      </c>
      <c r="E125" s="21" t="s">
        <v>65</v>
      </c>
      <c r="F125" s="18" t="s">
        <v>17</v>
      </c>
      <c r="G125" s="18" t="s">
        <v>21</v>
      </c>
      <c r="H125" s="17" t="s">
        <v>67</v>
      </c>
      <c r="I125" s="18" t="s">
        <v>19</v>
      </c>
      <c r="J125" s="99">
        <f>J126+J127+J128</f>
        <v>13895.14</v>
      </c>
      <c r="K125" s="99">
        <f>K126+K127+K128</f>
        <v>15167.73</v>
      </c>
      <c r="L125" s="99">
        <f>L126+L127+L128</f>
        <v>15142.57</v>
      </c>
      <c r="M125" s="158">
        <f t="shared" si="13"/>
        <v>99.834121519831911</v>
      </c>
    </row>
    <row r="126" spans="1:13" ht="93.75" x14ac:dyDescent="0.3">
      <c r="A126" s="40" t="s">
        <v>34</v>
      </c>
      <c r="B126" s="16">
        <v>601</v>
      </c>
      <c r="C126" s="17" t="s">
        <v>21</v>
      </c>
      <c r="D126" s="21">
        <v>13</v>
      </c>
      <c r="E126" s="21" t="s">
        <v>65</v>
      </c>
      <c r="F126" s="18" t="s">
        <v>17</v>
      </c>
      <c r="G126" s="18" t="s">
        <v>21</v>
      </c>
      <c r="H126" s="17" t="s">
        <v>67</v>
      </c>
      <c r="I126" s="18" t="s">
        <v>28</v>
      </c>
      <c r="J126" s="99">
        <v>11927.23</v>
      </c>
      <c r="K126" s="99">
        <v>12835.36</v>
      </c>
      <c r="L126" s="99">
        <v>12835.36</v>
      </c>
      <c r="M126" s="158">
        <f t="shared" si="13"/>
        <v>100</v>
      </c>
    </row>
    <row r="127" spans="1:13" ht="37.5" x14ac:dyDescent="0.3">
      <c r="A127" s="51" t="s">
        <v>35</v>
      </c>
      <c r="B127" s="16">
        <v>601</v>
      </c>
      <c r="C127" s="17" t="s">
        <v>21</v>
      </c>
      <c r="D127" s="21">
        <v>13</v>
      </c>
      <c r="E127" s="21" t="s">
        <v>65</v>
      </c>
      <c r="F127" s="18" t="s">
        <v>17</v>
      </c>
      <c r="G127" s="18" t="s">
        <v>21</v>
      </c>
      <c r="H127" s="17" t="s">
        <v>67</v>
      </c>
      <c r="I127" s="18" t="s">
        <v>36</v>
      </c>
      <c r="J127" s="99">
        <v>1649.68</v>
      </c>
      <c r="K127" s="99">
        <v>2014.16</v>
      </c>
      <c r="L127" s="99">
        <v>1989</v>
      </c>
      <c r="M127" s="158">
        <f t="shared" si="13"/>
        <v>98.750844024307895</v>
      </c>
    </row>
    <row r="128" spans="1:13" x14ac:dyDescent="0.3">
      <c r="A128" s="61" t="s">
        <v>37</v>
      </c>
      <c r="B128" s="16">
        <v>601</v>
      </c>
      <c r="C128" s="17" t="s">
        <v>21</v>
      </c>
      <c r="D128" s="21">
        <v>13</v>
      </c>
      <c r="E128" s="21" t="s">
        <v>65</v>
      </c>
      <c r="F128" s="18" t="s">
        <v>17</v>
      </c>
      <c r="G128" s="18" t="s">
        <v>21</v>
      </c>
      <c r="H128" s="17" t="s">
        <v>67</v>
      </c>
      <c r="I128" s="18" t="s">
        <v>38</v>
      </c>
      <c r="J128" s="99">
        <v>318.23</v>
      </c>
      <c r="K128" s="99">
        <v>318.20999999999998</v>
      </c>
      <c r="L128" s="99">
        <v>318.20999999999998</v>
      </c>
      <c r="M128" s="158">
        <f t="shared" si="13"/>
        <v>100</v>
      </c>
    </row>
    <row r="129" spans="1:13" ht="56.25" x14ac:dyDescent="0.3">
      <c r="A129" s="51" t="s">
        <v>270</v>
      </c>
      <c r="B129" s="16">
        <v>601</v>
      </c>
      <c r="C129" s="17" t="s">
        <v>21</v>
      </c>
      <c r="D129" s="21">
        <v>13</v>
      </c>
      <c r="E129" s="21" t="s">
        <v>414</v>
      </c>
      <c r="F129" s="18" t="s">
        <v>17</v>
      </c>
      <c r="G129" s="18" t="s">
        <v>16</v>
      </c>
      <c r="H129" s="17" t="s">
        <v>18</v>
      </c>
      <c r="I129" s="18" t="s">
        <v>19</v>
      </c>
      <c r="J129" s="99">
        <f t="shared" ref="J129:L130" si="21">J130</f>
        <v>308.01</v>
      </c>
      <c r="K129" s="99">
        <f t="shared" si="21"/>
        <v>489.33</v>
      </c>
      <c r="L129" s="99">
        <f t="shared" si="21"/>
        <v>452.03999999999996</v>
      </c>
      <c r="M129" s="158">
        <f t="shared" si="13"/>
        <v>92.379375881307084</v>
      </c>
    </row>
    <row r="130" spans="1:13" x14ac:dyDescent="0.3">
      <c r="A130" s="61" t="s">
        <v>415</v>
      </c>
      <c r="B130" s="16">
        <v>601</v>
      </c>
      <c r="C130" s="17" t="s">
        <v>21</v>
      </c>
      <c r="D130" s="21">
        <v>13</v>
      </c>
      <c r="E130" s="21" t="s">
        <v>414</v>
      </c>
      <c r="F130" s="18" t="s">
        <v>17</v>
      </c>
      <c r="G130" s="18" t="s">
        <v>43</v>
      </c>
      <c r="H130" s="17" t="s">
        <v>18</v>
      </c>
      <c r="I130" s="18" t="s">
        <v>19</v>
      </c>
      <c r="J130" s="99">
        <f t="shared" si="21"/>
        <v>308.01</v>
      </c>
      <c r="K130" s="99">
        <f t="shared" si="21"/>
        <v>489.33</v>
      </c>
      <c r="L130" s="99">
        <f t="shared" si="21"/>
        <v>452.03999999999996</v>
      </c>
      <c r="M130" s="158">
        <f t="shared" si="13"/>
        <v>92.379375881307084</v>
      </c>
    </row>
    <row r="131" spans="1:13" ht="37.5" x14ac:dyDescent="0.3">
      <c r="A131" s="61" t="s">
        <v>412</v>
      </c>
      <c r="B131" s="16">
        <v>601</v>
      </c>
      <c r="C131" s="17" t="s">
        <v>21</v>
      </c>
      <c r="D131" s="21">
        <v>13</v>
      </c>
      <c r="E131" s="21" t="s">
        <v>414</v>
      </c>
      <c r="F131" s="18" t="s">
        <v>17</v>
      </c>
      <c r="G131" s="18" t="s">
        <v>43</v>
      </c>
      <c r="H131" s="17" t="s">
        <v>413</v>
      </c>
      <c r="I131" s="18" t="s">
        <v>19</v>
      </c>
      <c r="J131" s="99">
        <f>J132+J133</f>
        <v>308.01</v>
      </c>
      <c r="K131" s="99">
        <f>K132+K133</f>
        <v>489.33</v>
      </c>
      <c r="L131" s="99">
        <f>L132+L133</f>
        <v>452.03999999999996</v>
      </c>
      <c r="M131" s="158">
        <f t="shared" si="13"/>
        <v>92.379375881307084</v>
      </c>
    </row>
    <row r="132" spans="1:13" ht="37.5" x14ac:dyDescent="0.3">
      <c r="A132" s="51" t="s">
        <v>35</v>
      </c>
      <c r="B132" s="16">
        <v>601</v>
      </c>
      <c r="C132" s="17" t="s">
        <v>21</v>
      </c>
      <c r="D132" s="21">
        <v>13</v>
      </c>
      <c r="E132" s="21" t="s">
        <v>414</v>
      </c>
      <c r="F132" s="18" t="s">
        <v>17</v>
      </c>
      <c r="G132" s="18" t="s">
        <v>43</v>
      </c>
      <c r="H132" s="17" t="s">
        <v>413</v>
      </c>
      <c r="I132" s="18" t="s">
        <v>36</v>
      </c>
      <c r="J132" s="99">
        <v>277.01</v>
      </c>
      <c r="K132" s="99">
        <v>439.18</v>
      </c>
      <c r="L132" s="99">
        <v>417.9</v>
      </c>
      <c r="M132" s="158">
        <f t="shared" si="13"/>
        <v>95.154606311762819</v>
      </c>
    </row>
    <row r="133" spans="1:13" x14ac:dyDescent="0.3">
      <c r="A133" s="61" t="s">
        <v>37</v>
      </c>
      <c r="B133" s="16">
        <v>601</v>
      </c>
      <c r="C133" s="17" t="s">
        <v>21</v>
      </c>
      <c r="D133" s="21">
        <v>13</v>
      </c>
      <c r="E133" s="21" t="s">
        <v>414</v>
      </c>
      <c r="F133" s="18" t="s">
        <v>17</v>
      </c>
      <c r="G133" s="18" t="s">
        <v>43</v>
      </c>
      <c r="H133" s="17" t="s">
        <v>413</v>
      </c>
      <c r="I133" s="18" t="s">
        <v>38</v>
      </c>
      <c r="J133" s="99">
        <v>31</v>
      </c>
      <c r="K133" s="99">
        <v>50.15</v>
      </c>
      <c r="L133" s="99">
        <v>34.14</v>
      </c>
      <c r="M133" s="158">
        <f t="shared" si="13"/>
        <v>68.075772681954135</v>
      </c>
    </row>
    <row r="134" spans="1:13" ht="37.5" x14ac:dyDescent="0.3">
      <c r="A134" s="61" t="s">
        <v>211</v>
      </c>
      <c r="B134" s="16">
        <v>601</v>
      </c>
      <c r="C134" s="17" t="s">
        <v>21</v>
      </c>
      <c r="D134" s="21">
        <v>13</v>
      </c>
      <c r="E134" s="21" t="s">
        <v>216</v>
      </c>
      <c r="F134" s="18" t="s">
        <v>17</v>
      </c>
      <c r="G134" s="18" t="s">
        <v>16</v>
      </c>
      <c r="H134" s="17" t="s">
        <v>18</v>
      </c>
      <c r="I134" s="18" t="s">
        <v>19</v>
      </c>
      <c r="J134" s="99">
        <f>J136+J140+J144</f>
        <v>42955.710000000006</v>
      </c>
      <c r="K134" s="99">
        <f>K136+K140+K144</f>
        <v>48972.549999999996</v>
      </c>
      <c r="L134" s="99">
        <f>L136+L140+L144</f>
        <v>46177.000000000007</v>
      </c>
      <c r="M134" s="158">
        <f t="shared" si="13"/>
        <v>94.291598048294418</v>
      </c>
    </row>
    <row r="135" spans="1:13" ht="37.5" x14ac:dyDescent="0.3">
      <c r="A135" s="96" t="s">
        <v>488</v>
      </c>
      <c r="B135" s="16">
        <v>601</v>
      </c>
      <c r="C135" s="17" t="s">
        <v>21</v>
      </c>
      <c r="D135" s="21">
        <v>13</v>
      </c>
      <c r="E135" s="21" t="s">
        <v>216</v>
      </c>
      <c r="F135" s="18" t="s">
        <v>17</v>
      </c>
      <c r="G135" s="18" t="s">
        <v>21</v>
      </c>
      <c r="H135" s="17" t="s">
        <v>18</v>
      </c>
      <c r="I135" s="18" t="s">
        <v>19</v>
      </c>
      <c r="J135" s="99">
        <f>J136</f>
        <v>38277.350000000006</v>
      </c>
      <c r="K135" s="99">
        <f>K136</f>
        <v>41628.899999999994</v>
      </c>
      <c r="L135" s="99">
        <f>L136</f>
        <v>40094.26</v>
      </c>
      <c r="M135" s="158">
        <f t="shared" si="13"/>
        <v>96.31352257686369</v>
      </c>
    </row>
    <row r="136" spans="1:13" ht="37.5" x14ac:dyDescent="0.3">
      <c r="A136" s="91" t="s">
        <v>66</v>
      </c>
      <c r="B136" s="16">
        <v>601</v>
      </c>
      <c r="C136" s="17" t="s">
        <v>21</v>
      </c>
      <c r="D136" s="21">
        <v>13</v>
      </c>
      <c r="E136" s="21" t="s">
        <v>216</v>
      </c>
      <c r="F136" s="18" t="s">
        <v>17</v>
      </c>
      <c r="G136" s="18" t="s">
        <v>21</v>
      </c>
      <c r="H136" s="17" t="s">
        <v>67</v>
      </c>
      <c r="I136" s="18" t="s">
        <v>19</v>
      </c>
      <c r="J136" s="99">
        <f>J137+J138+J139</f>
        <v>38277.350000000006</v>
      </c>
      <c r="K136" s="99">
        <f>K137+K138+K139</f>
        <v>41628.899999999994</v>
      </c>
      <c r="L136" s="99">
        <f>L137+L138+L139</f>
        <v>40094.26</v>
      </c>
      <c r="M136" s="158">
        <f t="shared" si="13"/>
        <v>96.31352257686369</v>
      </c>
    </row>
    <row r="137" spans="1:13" ht="93.75" x14ac:dyDescent="0.3">
      <c r="A137" s="40" t="s">
        <v>34</v>
      </c>
      <c r="B137" s="16">
        <v>601</v>
      </c>
      <c r="C137" s="17" t="s">
        <v>21</v>
      </c>
      <c r="D137" s="21">
        <v>13</v>
      </c>
      <c r="E137" s="21" t="s">
        <v>216</v>
      </c>
      <c r="F137" s="18" t="s">
        <v>17</v>
      </c>
      <c r="G137" s="18" t="s">
        <v>21</v>
      </c>
      <c r="H137" s="17" t="s">
        <v>67</v>
      </c>
      <c r="I137" s="18" t="s">
        <v>28</v>
      </c>
      <c r="J137" s="99">
        <v>33457.730000000003</v>
      </c>
      <c r="K137" s="99">
        <v>35428.17</v>
      </c>
      <c r="L137" s="99">
        <v>35411.54</v>
      </c>
      <c r="M137" s="158">
        <f t="shared" si="13"/>
        <v>99.953059952009951</v>
      </c>
    </row>
    <row r="138" spans="1:13" ht="37.5" x14ac:dyDescent="0.3">
      <c r="A138" s="51" t="s">
        <v>35</v>
      </c>
      <c r="B138" s="16">
        <v>601</v>
      </c>
      <c r="C138" s="17" t="s">
        <v>21</v>
      </c>
      <c r="D138" s="21">
        <v>13</v>
      </c>
      <c r="E138" s="21" t="s">
        <v>216</v>
      </c>
      <c r="F138" s="18" t="s">
        <v>17</v>
      </c>
      <c r="G138" s="18" t="s">
        <v>21</v>
      </c>
      <c r="H138" s="17" t="s">
        <v>67</v>
      </c>
      <c r="I138" s="18" t="s">
        <v>36</v>
      </c>
      <c r="J138" s="99">
        <v>4507.62</v>
      </c>
      <c r="K138" s="99">
        <v>6026.38</v>
      </c>
      <c r="L138" s="99">
        <v>4630.8500000000004</v>
      </c>
      <c r="M138" s="158">
        <f t="shared" si="13"/>
        <v>76.842980363004003</v>
      </c>
    </row>
    <row r="139" spans="1:13" x14ac:dyDescent="0.3">
      <c r="A139" s="61" t="s">
        <v>37</v>
      </c>
      <c r="B139" s="16">
        <v>601</v>
      </c>
      <c r="C139" s="17" t="s">
        <v>21</v>
      </c>
      <c r="D139" s="21">
        <v>13</v>
      </c>
      <c r="E139" s="21" t="s">
        <v>216</v>
      </c>
      <c r="F139" s="18" t="s">
        <v>17</v>
      </c>
      <c r="G139" s="18" t="s">
        <v>21</v>
      </c>
      <c r="H139" s="17" t="s">
        <v>67</v>
      </c>
      <c r="I139" s="18" t="s">
        <v>38</v>
      </c>
      <c r="J139" s="99">
        <v>312</v>
      </c>
      <c r="K139" s="99">
        <v>174.35</v>
      </c>
      <c r="L139" s="99">
        <v>51.87</v>
      </c>
      <c r="M139" s="158">
        <f t="shared" si="13"/>
        <v>29.750501864066532</v>
      </c>
    </row>
    <row r="140" spans="1:13" x14ac:dyDescent="0.3">
      <c r="A140" s="61" t="s">
        <v>415</v>
      </c>
      <c r="B140" s="16">
        <v>601</v>
      </c>
      <c r="C140" s="17" t="s">
        <v>21</v>
      </c>
      <c r="D140" s="21">
        <v>13</v>
      </c>
      <c r="E140" s="21" t="s">
        <v>216</v>
      </c>
      <c r="F140" s="18" t="s">
        <v>17</v>
      </c>
      <c r="G140" s="18" t="s">
        <v>43</v>
      </c>
      <c r="H140" s="17" t="s">
        <v>18</v>
      </c>
      <c r="I140" s="18" t="s">
        <v>19</v>
      </c>
      <c r="J140" s="99">
        <f>J141</f>
        <v>4149.5</v>
      </c>
      <c r="K140" s="99">
        <f>K141</f>
        <v>6862.8899999999994</v>
      </c>
      <c r="L140" s="99">
        <f>L141</f>
        <v>5601.98</v>
      </c>
      <c r="M140" s="158">
        <f t="shared" si="13"/>
        <v>81.627127930070273</v>
      </c>
    </row>
    <row r="141" spans="1:13" ht="37.5" x14ac:dyDescent="0.3">
      <c r="A141" s="61" t="s">
        <v>412</v>
      </c>
      <c r="B141" s="16">
        <v>601</v>
      </c>
      <c r="C141" s="17" t="s">
        <v>21</v>
      </c>
      <c r="D141" s="21">
        <v>13</v>
      </c>
      <c r="E141" s="21" t="s">
        <v>216</v>
      </c>
      <c r="F141" s="18" t="s">
        <v>17</v>
      </c>
      <c r="G141" s="18" t="s">
        <v>43</v>
      </c>
      <c r="H141" s="17" t="s">
        <v>413</v>
      </c>
      <c r="I141" s="18" t="s">
        <v>19</v>
      </c>
      <c r="J141" s="99">
        <f>J142+J143</f>
        <v>4149.5</v>
      </c>
      <c r="K141" s="99">
        <f>K142+K143</f>
        <v>6862.8899999999994</v>
      </c>
      <c r="L141" s="99">
        <f>L142+L143</f>
        <v>5601.98</v>
      </c>
      <c r="M141" s="158">
        <f t="shared" si="13"/>
        <v>81.627127930070273</v>
      </c>
    </row>
    <row r="142" spans="1:13" ht="37.5" x14ac:dyDescent="0.3">
      <c r="A142" s="51" t="s">
        <v>35</v>
      </c>
      <c r="B142" s="16">
        <v>601</v>
      </c>
      <c r="C142" s="17" t="s">
        <v>21</v>
      </c>
      <c r="D142" s="21">
        <v>13</v>
      </c>
      <c r="E142" s="21" t="s">
        <v>216</v>
      </c>
      <c r="F142" s="18" t="s">
        <v>17</v>
      </c>
      <c r="G142" s="18" t="s">
        <v>43</v>
      </c>
      <c r="H142" s="17" t="s">
        <v>413</v>
      </c>
      <c r="I142" s="18" t="s">
        <v>36</v>
      </c>
      <c r="J142" s="99">
        <v>3980.89</v>
      </c>
      <c r="K142" s="99">
        <v>6694.28</v>
      </c>
      <c r="L142" s="99">
        <v>5496.54</v>
      </c>
      <c r="M142" s="158">
        <f t="shared" si="13"/>
        <v>82.108008628261743</v>
      </c>
    </row>
    <row r="143" spans="1:13" x14ac:dyDescent="0.3">
      <c r="A143" s="61" t="s">
        <v>37</v>
      </c>
      <c r="B143" s="16">
        <v>601</v>
      </c>
      <c r="C143" s="17" t="s">
        <v>21</v>
      </c>
      <c r="D143" s="21">
        <v>13</v>
      </c>
      <c r="E143" s="18" t="s">
        <v>216</v>
      </c>
      <c r="F143" s="18" t="s">
        <v>17</v>
      </c>
      <c r="G143" s="18" t="s">
        <v>43</v>
      </c>
      <c r="H143" s="17" t="s">
        <v>413</v>
      </c>
      <c r="I143" s="18" t="s">
        <v>38</v>
      </c>
      <c r="J143" s="99">
        <v>168.61</v>
      </c>
      <c r="K143" s="99">
        <v>168.61</v>
      </c>
      <c r="L143" s="99">
        <v>105.44</v>
      </c>
      <c r="M143" s="158">
        <f t="shared" ref="M143:M206" si="22">L143/K143*100</f>
        <v>62.534843722199149</v>
      </c>
    </row>
    <row r="144" spans="1:13" ht="37.5" x14ac:dyDescent="0.3">
      <c r="A144" s="97" t="s">
        <v>490</v>
      </c>
      <c r="B144" s="16">
        <v>601</v>
      </c>
      <c r="C144" s="17" t="s">
        <v>21</v>
      </c>
      <c r="D144" s="21">
        <v>13</v>
      </c>
      <c r="E144" s="21" t="s">
        <v>216</v>
      </c>
      <c r="F144" s="18" t="s">
        <v>17</v>
      </c>
      <c r="G144" s="18" t="s">
        <v>23</v>
      </c>
      <c r="H144" s="17" t="s">
        <v>18</v>
      </c>
      <c r="I144" s="18" t="s">
        <v>19</v>
      </c>
      <c r="J144" s="99">
        <f t="shared" ref="J144:L145" si="23">J145</f>
        <v>528.86</v>
      </c>
      <c r="K144" s="99">
        <f t="shared" si="23"/>
        <v>480.76</v>
      </c>
      <c r="L144" s="99">
        <f t="shared" si="23"/>
        <v>480.76</v>
      </c>
      <c r="M144" s="158">
        <f t="shared" si="22"/>
        <v>100</v>
      </c>
    </row>
    <row r="145" spans="1:13" ht="37.5" x14ac:dyDescent="0.3">
      <c r="A145" s="61" t="s">
        <v>491</v>
      </c>
      <c r="B145" s="16">
        <v>601</v>
      </c>
      <c r="C145" s="17" t="s">
        <v>21</v>
      </c>
      <c r="D145" s="21">
        <v>13</v>
      </c>
      <c r="E145" s="21" t="s">
        <v>216</v>
      </c>
      <c r="F145" s="18" t="s">
        <v>17</v>
      </c>
      <c r="G145" s="18" t="s">
        <v>23</v>
      </c>
      <c r="H145" s="17" t="s">
        <v>489</v>
      </c>
      <c r="I145" s="18" t="s">
        <v>19</v>
      </c>
      <c r="J145" s="99">
        <f t="shared" si="23"/>
        <v>528.86</v>
      </c>
      <c r="K145" s="99">
        <f t="shared" si="23"/>
        <v>480.76</v>
      </c>
      <c r="L145" s="99">
        <f t="shared" si="23"/>
        <v>480.76</v>
      </c>
      <c r="M145" s="158">
        <f t="shared" si="22"/>
        <v>100</v>
      </c>
    </row>
    <row r="146" spans="1:13" ht="37.5" x14ac:dyDescent="0.3">
      <c r="A146" s="51" t="s">
        <v>35</v>
      </c>
      <c r="B146" s="16">
        <v>601</v>
      </c>
      <c r="C146" s="17" t="s">
        <v>21</v>
      </c>
      <c r="D146" s="21">
        <v>13</v>
      </c>
      <c r="E146" s="21" t="s">
        <v>216</v>
      </c>
      <c r="F146" s="18" t="s">
        <v>17</v>
      </c>
      <c r="G146" s="18" t="s">
        <v>23</v>
      </c>
      <c r="H146" s="17" t="s">
        <v>489</v>
      </c>
      <c r="I146" s="18" t="s">
        <v>36</v>
      </c>
      <c r="J146" s="99">
        <v>528.86</v>
      </c>
      <c r="K146" s="99">
        <v>480.76</v>
      </c>
      <c r="L146" s="99">
        <v>480.76</v>
      </c>
      <c r="M146" s="158">
        <f t="shared" si="22"/>
        <v>100</v>
      </c>
    </row>
    <row r="147" spans="1:13" ht="31.9" customHeight="1" x14ac:dyDescent="0.3">
      <c r="A147" s="40" t="s">
        <v>327</v>
      </c>
      <c r="B147" s="18" t="s">
        <v>210</v>
      </c>
      <c r="C147" s="17" t="s">
        <v>21</v>
      </c>
      <c r="D147" s="21">
        <v>13</v>
      </c>
      <c r="E147" s="18" t="s">
        <v>253</v>
      </c>
      <c r="F147" s="18" t="s">
        <v>17</v>
      </c>
      <c r="G147" s="18" t="s">
        <v>16</v>
      </c>
      <c r="H147" s="17" t="s">
        <v>18</v>
      </c>
      <c r="I147" s="18" t="s">
        <v>19</v>
      </c>
      <c r="J147" s="99">
        <f>J148+J150</f>
        <v>462.74</v>
      </c>
      <c r="K147" s="99">
        <f>K148+K150</f>
        <v>462.74</v>
      </c>
      <c r="L147" s="99">
        <f>L148+L150</f>
        <v>462.74</v>
      </c>
      <c r="M147" s="158">
        <f t="shared" si="22"/>
        <v>100</v>
      </c>
    </row>
    <row r="148" spans="1:13" ht="56.25" x14ac:dyDescent="0.3">
      <c r="A148" s="40" t="s">
        <v>338</v>
      </c>
      <c r="B148" s="18" t="s">
        <v>210</v>
      </c>
      <c r="C148" s="17" t="s">
        <v>21</v>
      </c>
      <c r="D148" s="21">
        <v>13</v>
      </c>
      <c r="E148" s="18" t="s">
        <v>253</v>
      </c>
      <c r="F148" s="18" t="s">
        <v>17</v>
      </c>
      <c r="G148" s="18" t="s">
        <v>16</v>
      </c>
      <c r="H148" s="17" t="s">
        <v>343</v>
      </c>
      <c r="I148" s="18" t="s">
        <v>19</v>
      </c>
      <c r="J148" s="99">
        <f>J149</f>
        <v>10</v>
      </c>
      <c r="K148" s="99">
        <f>K149</f>
        <v>10</v>
      </c>
      <c r="L148" s="99">
        <f>L149</f>
        <v>10</v>
      </c>
      <c r="M148" s="158">
        <f t="shared" si="22"/>
        <v>100</v>
      </c>
    </row>
    <row r="149" spans="1:13" ht="37.5" x14ac:dyDescent="0.3">
      <c r="A149" s="51" t="s">
        <v>35</v>
      </c>
      <c r="B149" s="18" t="s">
        <v>210</v>
      </c>
      <c r="C149" s="17" t="s">
        <v>21</v>
      </c>
      <c r="D149" s="21">
        <v>13</v>
      </c>
      <c r="E149" s="18" t="s">
        <v>253</v>
      </c>
      <c r="F149" s="18" t="s">
        <v>17</v>
      </c>
      <c r="G149" s="18" t="s">
        <v>16</v>
      </c>
      <c r="H149" s="17" t="s">
        <v>343</v>
      </c>
      <c r="I149" s="18" t="s">
        <v>36</v>
      </c>
      <c r="J149" s="99">
        <v>10</v>
      </c>
      <c r="K149" s="99">
        <v>10</v>
      </c>
      <c r="L149" s="99">
        <v>10</v>
      </c>
      <c r="M149" s="158">
        <f t="shared" si="22"/>
        <v>100</v>
      </c>
    </row>
    <row r="150" spans="1:13" ht="75" x14ac:dyDescent="0.3">
      <c r="A150" s="40" t="s">
        <v>481</v>
      </c>
      <c r="B150" s="18" t="s">
        <v>210</v>
      </c>
      <c r="C150" s="17" t="s">
        <v>21</v>
      </c>
      <c r="D150" s="21">
        <v>13</v>
      </c>
      <c r="E150" s="18" t="s">
        <v>253</v>
      </c>
      <c r="F150" s="18" t="s">
        <v>17</v>
      </c>
      <c r="G150" s="18" t="s">
        <v>16</v>
      </c>
      <c r="H150" s="17" t="s">
        <v>482</v>
      </c>
      <c r="I150" s="18" t="s">
        <v>19</v>
      </c>
      <c r="J150" s="99">
        <f>J151</f>
        <v>452.74</v>
      </c>
      <c r="K150" s="99">
        <f>K151</f>
        <v>452.74</v>
      </c>
      <c r="L150" s="99">
        <f>L151</f>
        <v>452.74</v>
      </c>
      <c r="M150" s="158">
        <f t="shared" si="22"/>
        <v>100</v>
      </c>
    </row>
    <row r="151" spans="1:13" ht="37.5" x14ac:dyDescent="0.3">
      <c r="A151" s="51" t="s">
        <v>35</v>
      </c>
      <c r="B151" s="18" t="s">
        <v>210</v>
      </c>
      <c r="C151" s="17" t="s">
        <v>21</v>
      </c>
      <c r="D151" s="21">
        <v>13</v>
      </c>
      <c r="E151" s="18" t="s">
        <v>253</v>
      </c>
      <c r="F151" s="18" t="s">
        <v>17</v>
      </c>
      <c r="G151" s="18" t="s">
        <v>16</v>
      </c>
      <c r="H151" s="17" t="s">
        <v>482</v>
      </c>
      <c r="I151" s="18" t="s">
        <v>36</v>
      </c>
      <c r="J151" s="99">
        <v>452.74</v>
      </c>
      <c r="K151" s="99">
        <f>50+402.74</f>
        <v>452.74</v>
      </c>
      <c r="L151" s="99">
        <v>452.74</v>
      </c>
      <c r="M151" s="158">
        <f t="shared" si="22"/>
        <v>100</v>
      </c>
    </row>
    <row r="152" spans="1:13" ht="56.25" x14ac:dyDescent="0.3">
      <c r="A152" s="58" t="s">
        <v>454</v>
      </c>
      <c r="B152" s="16">
        <v>601</v>
      </c>
      <c r="C152" s="17" t="s">
        <v>21</v>
      </c>
      <c r="D152" s="21">
        <v>13</v>
      </c>
      <c r="E152" s="18" t="s">
        <v>86</v>
      </c>
      <c r="F152" s="18" t="s">
        <v>17</v>
      </c>
      <c r="G152" s="18" t="s">
        <v>16</v>
      </c>
      <c r="H152" s="17" t="s">
        <v>18</v>
      </c>
      <c r="I152" s="18" t="s">
        <v>19</v>
      </c>
      <c r="J152" s="99">
        <f>J153+J156</f>
        <v>135.26</v>
      </c>
      <c r="K152" s="99">
        <f>K153+K156</f>
        <v>135.26</v>
      </c>
      <c r="L152" s="99">
        <f>L153+L156</f>
        <v>135.26</v>
      </c>
      <c r="M152" s="158">
        <f t="shared" si="22"/>
        <v>100</v>
      </c>
    </row>
    <row r="153" spans="1:13" ht="56.25" x14ac:dyDescent="0.3">
      <c r="A153" s="51" t="s">
        <v>456</v>
      </c>
      <c r="B153" s="16">
        <v>601</v>
      </c>
      <c r="C153" s="17" t="s">
        <v>21</v>
      </c>
      <c r="D153" s="21">
        <v>13</v>
      </c>
      <c r="E153" s="18" t="s">
        <v>86</v>
      </c>
      <c r="F153" s="18" t="s">
        <v>17</v>
      </c>
      <c r="G153" s="18" t="s">
        <v>21</v>
      </c>
      <c r="H153" s="17" t="s">
        <v>18</v>
      </c>
      <c r="I153" s="18" t="s">
        <v>19</v>
      </c>
      <c r="J153" s="99">
        <f t="shared" ref="J153:L154" si="24">J154</f>
        <v>30</v>
      </c>
      <c r="K153" s="99">
        <f t="shared" si="24"/>
        <v>30</v>
      </c>
      <c r="L153" s="99">
        <f t="shared" si="24"/>
        <v>30</v>
      </c>
      <c r="M153" s="158">
        <f t="shared" si="22"/>
        <v>100</v>
      </c>
    </row>
    <row r="154" spans="1:13" ht="56.25" x14ac:dyDescent="0.3">
      <c r="A154" s="98" t="s">
        <v>496</v>
      </c>
      <c r="B154" s="16">
        <v>601</v>
      </c>
      <c r="C154" s="17" t="s">
        <v>21</v>
      </c>
      <c r="D154" s="21">
        <v>13</v>
      </c>
      <c r="E154" s="18" t="s">
        <v>86</v>
      </c>
      <c r="F154" s="18" t="s">
        <v>17</v>
      </c>
      <c r="G154" s="18" t="s">
        <v>21</v>
      </c>
      <c r="H154" s="17" t="s">
        <v>131</v>
      </c>
      <c r="I154" s="18" t="s">
        <v>19</v>
      </c>
      <c r="J154" s="99">
        <f t="shared" si="24"/>
        <v>30</v>
      </c>
      <c r="K154" s="99">
        <f t="shared" si="24"/>
        <v>30</v>
      </c>
      <c r="L154" s="99">
        <f t="shared" si="24"/>
        <v>30</v>
      </c>
      <c r="M154" s="158">
        <f t="shared" si="22"/>
        <v>100</v>
      </c>
    </row>
    <row r="155" spans="1:13" ht="37.5" x14ac:dyDescent="0.3">
      <c r="A155" s="51" t="s">
        <v>35</v>
      </c>
      <c r="B155" s="16">
        <v>601</v>
      </c>
      <c r="C155" s="17" t="s">
        <v>21</v>
      </c>
      <c r="D155" s="21">
        <v>13</v>
      </c>
      <c r="E155" s="18" t="s">
        <v>86</v>
      </c>
      <c r="F155" s="18" t="s">
        <v>17</v>
      </c>
      <c r="G155" s="18" t="s">
        <v>21</v>
      </c>
      <c r="H155" s="17" t="s">
        <v>131</v>
      </c>
      <c r="I155" s="18" t="s">
        <v>36</v>
      </c>
      <c r="J155" s="99">
        <v>30</v>
      </c>
      <c r="K155" s="99">
        <f>432.74-402.74</f>
        <v>30</v>
      </c>
      <c r="L155" s="99">
        <v>30</v>
      </c>
      <c r="M155" s="158">
        <f t="shared" si="22"/>
        <v>100</v>
      </c>
    </row>
    <row r="156" spans="1:13" ht="56.25" x14ac:dyDescent="0.3">
      <c r="A156" s="49" t="s">
        <v>365</v>
      </c>
      <c r="B156" s="16">
        <v>601</v>
      </c>
      <c r="C156" s="17" t="s">
        <v>21</v>
      </c>
      <c r="D156" s="21">
        <v>13</v>
      </c>
      <c r="E156" s="18" t="s">
        <v>86</v>
      </c>
      <c r="F156" s="18" t="s">
        <v>17</v>
      </c>
      <c r="G156" s="18" t="s">
        <v>43</v>
      </c>
      <c r="H156" s="17" t="s">
        <v>18</v>
      </c>
      <c r="I156" s="18" t="s">
        <v>19</v>
      </c>
      <c r="J156" s="99">
        <f t="shared" ref="J156:L157" si="25">J157</f>
        <v>105.26</v>
      </c>
      <c r="K156" s="99">
        <f t="shared" si="25"/>
        <v>105.26</v>
      </c>
      <c r="L156" s="99">
        <f t="shared" si="25"/>
        <v>105.26</v>
      </c>
      <c r="M156" s="158">
        <f t="shared" si="22"/>
        <v>100</v>
      </c>
    </row>
    <row r="157" spans="1:13" ht="56.25" x14ac:dyDescent="0.3">
      <c r="A157" s="49" t="s">
        <v>344</v>
      </c>
      <c r="B157" s="16">
        <v>601</v>
      </c>
      <c r="C157" s="17" t="s">
        <v>21</v>
      </c>
      <c r="D157" s="21">
        <v>13</v>
      </c>
      <c r="E157" s="18" t="s">
        <v>86</v>
      </c>
      <c r="F157" s="18" t="s">
        <v>17</v>
      </c>
      <c r="G157" s="18" t="s">
        <v>43</v>
      </c>
      <c r="H157" s="17" t="s">
        <v>325</v>
      </c>
      <c r="I157" s="18" t="s">
        <v>19</v>
      </c>
      <c r="J157" s="99">
        <f t="shared" si="25"/>
        <v>105.26</v>
      </c>
      <c r="K157" s="99">
        <f t="shared" si="25"/>
        <v>105.26</v>
      </c>
      <c r="L157" s="99">
        <f t="shared" si="25"/>
        <v>105.26</v>
      </c>
      <c r="M157" s="158">
        <f t="shared" si="22"/>
        <v>100</v>
      </c>
    </row>
    <row r="158" spans="1:13" ht="37.5" x14ac:dyDescent="0.3">
      <c r="A158" s="51" t="s">
        <v>35</v>
      </c>
      <c r="B158" s="16">
        <v>601</v>
      </c>
      <c r="C158" s="17" t="s">
        <v>21</v>
      </c>
      <c r="D158" s="21">
        <v>13</v>
      </c>
      <c r="E158" s="18" t="s">
        <v>86</v>
      </c>
      <c r="F158" s="18" t="s">
        <v>17</v>
      </c>
      <c r="G158" s="18" t="s">
        <v>43</v>
      </c>
      <c r="H158" s="17" t="s">
        <v>325</v>
      </c>
      <c r="I158" s="18" t="s">
        <v>36</v>
      </c>
      <c r="J158" s="99">
        <v>105.26</v>
      </c>
      <c r="K158" s="99">
        <v>105.26</v>
      </c>
      <c r="L158" s="99">
        <v>105.26</v>
      </c>
      <c r="M158" s="158">
        <f t="shared" si="22"/>
        <v>100</v>
      </c>
    </row>
    <row r="159" spans="1:13" ht="37.5" x14ac:dyDescent="0.3">
      <c r="A159" s="58" t="s">
        <v>207</v>
      </c>
      <c r="B159" s="16">
        <v>601</v>
      </c>
      <c r="C159" s="17" t="s">
        <v>21</v>
      </c>
      <c r="D159" s="21">
        <v>13</v>
      </c>
      <c r="E159" s="18" t="s">
        <v>193</v>
      </c>
      <c r="F159" s="18" t="s">
        <v>17</v>
      </c>
      <c r="G159" s="18" t="s">
        <v>16</v>
      </c>
      <c r="H159" s="17" t="s">
        <v>18</v>
      </c>
      <c r="I159" s="18" t="s">
        <v>19</v>
      </c>
      <c r="J159" s="99">
        <f t="shared" ref="J159:L160" si="26">J160</f>
        <v>70</v>
      </c>
      <c r="K159" s="99">
        <f t="shared" si="26"/>
        <v>70</v>
      </c>
      <c r="L159" s="99">
        <f t="shared" si="26"/>
        <v>70</v>
      </c>
      <c r="M159" s="158">
        <f t="shared" si="22"/>
        <v>100</v>
      </c>
    </row>
    <row r="160" spans="1:13" ht="37.5" x14ac:dyDescent="0.3">
      <c r="A160" s="66" t="s">
        <v>401</v>
      </c>
      <c r="B160" s="16">
        <v>601</v>
      </c>
      <c r="C160" s="17" t="s">
        <v>21</v>
      </c>
      <c r="D160" s="21">
        <v>13</v>
      </c>
      <c r="E160" s="18" t="s">
        <v>193</v>
      </c>
      <c r="F160" s="18" t="s">
        <v>17</v>
      </c>
      <c r="G160" s="18" t="s">
        <v>16</v>
      </c>
      <c r="H160" s="17" t="s">
        <v>69</v>
      </c>
      <c r="I160" s="18" t="s">
        <v>19</v>
      </c>
      <c r="J160" s="99">
        <f t="shared" si="26"/>
        <v>70</v>
      </c>
      <c r="K160" s="99">
        <f t="shared" si="26"/>
        <v>70</v>
      </c>
      <c r="L160" s="99">
        <f t="shared" si="26"/>
        <v>70</v>
      </c>
      <c r="M160" s="158">
        <f t="shared" si="22"/>
        <v>100</v>
      </c>
    </row>
    <row r="161" spans="1:13" ht="37.5" x14ac:dyDescent="0.3">
      <c r="A161" s="51" t="s">
        <v>35</v>
      </c>
      <c r="B161" s="16">
        <v>601</v>
      </c>
      <c r="C161" s="17" t="s">
        <v>21</v>
      </c>
      <c r="D161" s="21">
        <v>13</v>
      </c>
      <c r="E161" s="18" t="s">
        <v>193</v>
      </c>
      <c r="F161" s="18" t="s">
        <v>17</v>
      </c>
      <c r="G161" s="18" t="s">
        <v>16</v>
      </c>
      <c r="H161" s="17" t="s">
        <v>69</v>
      </c>
      <c r="I161" s="18" t="s">
        <v>36</v>
      </c>
      <c r="J161" s="99">
        <v>70</v>
      </c>
      <c r="K161" s="99">
        <v>70</v>
      </c>
      <c r="L161" s="99">
        <v>70</v>
      </c>
      <c r="M161" s="158">
        <f t="shared" si="22"/>
        <v>100</v>
      </c>
    </row>
    <row r="162" spans="1:13" x14ac:dyDescent="0.3">
      <c r="A162" s="60" t="s">
        <v>581</v>
      </c>
      <c r="B162" s="13">
        <v>601</v>
      </c>
      <c r="C162" s="14" t="s">
        <v>43</v>
      </c>
      <c r="D162" s="15" t="s">
        <v>16</v>
      </c>
      <c r="E162" s="15" t="s">
        <v>16</v>
      </c>
      <c r="F162" s="15" t="s">
        <v>17</v>
      </c>
      <c r="G162" s="15" t="s">
        <v>16</v>
      </c>
      <c r="H162" s="14" t="s">
        <v>18</v>
      </c>
      <c r="I162" s="15" t="s">
        <v>19</v>
      </c>
      <c r="J162" s="157">
        <f t="shared" ref="J162:L165" si="27">J163</f>
        <v>0</v>
      </c>
      <c r="K162" s="157">
        <f t="shared" si="27"/>
        <v>6000</v>
      </c>
      <c r="L162" s="157">
        <f t="shared" si="27"/>
        <v>2136.3000000000002</v>
      </c>
      <c r="M162" s="158">
        <f t="shared" si="22"/>
        <v>35.605000000000004</v>
      </c>
    </row>
    <row r="163" spans="1:13" x14ac:dyDescent="0.3">
      <c r="A163" s="51" t="s">
        <v>582</v>
      </c>
      <c r="B163" s="13">
        <v>601</v>
      </c>
      <c r="C163" s="14" t="s">
        <v>43</v>
      </c>
      <c r="D163" s="15" t="s">
        <v>23</v>
      </c>
      <c r="E163" s="15" t="s">
        <v>16</v>
      </c>
      <c r="F163" s="15" t="s">
        <v>17</v>
      </c>
      <c r="G163" s="15" t="s">
        <v>16</v>
      </c>
      <c r="H163" s="14" t="s">
        <v>18</v>
      </c>
      <c r="I163" s="15" t="s">
        <v>19</v>
      </c>
      <c r="J163" s="99">
        <f t="shared" si="27"/>
        <v>0</v>
      </c>
      <c r="K163" s="99">
        <f t="shared" si="27"/>
        <v>6000</v>
      </c>
      <c r="L163" s="99">
        <f t="shared" si="27"/>
        <v>2136.3000000000002</v>
      </c>
      <c r="M163" s="158">
        <f t="shared" si="22"/>
        <v>35.605000000000004</v>
      </c>
    </row>
    <row r="164" spans="1:13" ht="37.5" x14ac:dyDescent="0.3">
      <c r="A164" s="147" t="s">
        <v>579</v>
      </c>
      <c r="B164" s="17" t="s">
        <v>210</v>
      </c>
      <c r="C164" s="17" t="s">
        <v>43</v>
      </c>
      <c r="D164" s="18" t="s">
        <v>23</v>
      </c>
      <c r="E164" s="16">
        <v>98</v>
      </c>
      <c r="F164" s="16">
        <v>0</v>
      </c>
      <c r="G164" s="18" t="s">
        <v>16</v>
      </c>
      <c r="H164" s="17" t="s">
        <v>18</v>
      </c>
      <c r="I164" s="18" t="s">
        <v>19</v>
      </c>
      <c r="J164" s="99">
        <f t="shared" si="27"/>
        <v>0</v>
      </c>
      <c r="K164" s="99">
        <f t="shared" si="27"/>
        <v>6000</v>
      </c>
      <c r="L164" s="99">
        <f t="shared" si="27"/>
        <v>2136.3000000000002</v>
      </c>
      <c r="M164" s="158">
        <f t="shared" si="22"/>
        <v>35.605000000000004</v>
      </c>
    </row>
    <row r="165" spans="1:13" x14ac:dyDescent="0.3">
      <c r="A165" s="100" t="s">
        <v>580</v>
      </c>
      <c r="B165" s="17" t="s">
        <v>210</v>
      </c>
      <c r="C165" s="17" t="s">
        <v>43</v>
      </c>
      <c r="D165" s="18" t="s">
        <v>23</v>
      </c>
      <c r="E165" s="16">
        <v>98</v>
      </c>
      <c r="F165" s="16">
        <v>1</v>
      </c>
      <c r="G165" s="18" t="s">
        <v>16</v>
      </c>
      <c r="H165" s="17" t="s">
        <v>18</v>
      </c>
      <c r="I165" s="18" t="s">
        <v>19</v>
      </c>
      <c r="J165" s="99">
        <f t="shared" si="27"/>
        <v>0</v>
      </c>
      <c r="K165" s="99">
        <f t="shared" si="27"/>
        <v>6000</v>
      </c>
      <c r="L165" s="99">
        <f t="shared" si="27"/>
        <v>2136.3000000000002</v>
      </c>
      <c r="M165" s="158">
        <f t="shared" si="22"/>
        <v>35.605000000000004</v>
      </c>
    </row>
    <row r="166" spans="1:13" ht="75" x14ac:dyDescent="0.3">
      <c r="A166" s="46" t="s">
        <v>589</v>
      </c>
      <c r="B166" s="17" t="s">
        <v>210</v>
      </c>
      <c r="C166" s="17" t="s">
        <v>43</v>
      </c>
      <c r="D166" s="18" t="s">
        <v>23</v>
      </c>
      <c r="E166" s="16">
        <v>98</v>
      </c>
      <c r="F166" s="16">
        <v>1</v>
      </c>
      <c r="G166" s="18" t="s">
        <v>16</v>
      </c>
      <c r="H166" s="17" t="s">
        <v>583</v>
      </c>
      <c r="I166" s="18" t="s">
        <v>19</v>
      </c>
      <c r="J166" s="99">
        <f>J167+J168</f>
        <v>0</v>
      </c>
      <c r="K166" s="99">
        <f>K167+K168</f>
        <v>6000</v>
      </c>
      <c r="L166" s="99">
        <f>L167+L168</f>
        <v>2136.3000000000002</v>
      </c>
      <c r="M166" s="158">
        <f t="shared" si="22"/>
        <v>35.605000000000004</v>
      </c>
    </row>
    <row r="167" spans="1:13" ht="37.5" x14ac:dyDescent="0.3">
      <c r="A167" s="51" t="s">
        <v>35</v>
      </c>
      <c r="B167" s="17" t="s">
        <v>210</v>
      </c>
      <c r="C167" s="17" t="s">
        <v>43</v>
      </c>
      <c r="D167" s="18" t="s">
        <v>23</v>
      </c>
      <c r="E167" s="16">
        <v>98</v>
      </c>
      <c r="F167" s="16">
        <v>1</v>
      </c>
      <c r="G167" s="18" t="s">
        <v>16</v>
      </c>
      <c r="H167" s="17" t="s">
        <v>583</v>
      </c>
      <c r="I167" s="18" t="s">
        <v>36</v>
      </c>
      <c r="J167" s="99">
        <v>0</v>
      </c>
      <c r="K167" s="99">
        <v>6000</v>
      </c>
      <c r="L167" s="99">
        <v>2136.3000000000002</v>
      </c>
      <c r="M167" s="158">
        <f t="shared" si="22"/>
        <v>35.605000000000004</v>
      </c>
    </row>
    <row r="168" spans="1:13" ht="25.9" customHeight="1" x14ac:dyDescent="0.3">
      <c r="A168" s="61" t="s">
        <v>37</v>
      </c>
      <c r="B168" s="17" t="s">
        <v>210</v>
      </c>
      <c r="C168" s="17" t="s">
        <v>43</v>
      </c>
      <c r="D168" s="18" t="s">
        <v>23</v>
      </c>
      <c r="E168" s="16">
        <v>98</v>
      </c>
      <c r="F168" s="16">
        <v>1</v>
      </c>
      <c r="G168" s="18" t="s">
        <v>16</v>
      </c>
      <c r="H168" s="17" t="s">
        <v>583</v>
      </c>
      <c r="I168" s="18" t="s">
        <v>38</v>
      </c>
      <c r="J168" s="99">
        <v>0</v>
      </c>
      <c r="K168" s="99">
        <v>0</v>
      </c>
      <c r="L168" s="99">
        <v>0</v>
      </c>
      <c r="M168" s="158">
        <v>0</v>
      </c>
    </row>
    <row r="169" spans="1:13" ht="37.5" x14ac:dyDescent="0.3">
      <c r="A169" s="60" t="s">
        <v>73</v>
      </c>
      <c r="B169" s="13">
        <v>601</v>
      </c>
      <c r="C169" s="15" t="s">
        <v>23</v>
      </c>
      <c r="D169" s="15" t="s">
        <v>16</v>
      </c>
      <c r="E169" s="15" t="s">
        <v>16</v>
      </c>
      <c r="F169" s="15" t="s">
        <v>17</v>
      </c>
      <c r="G169" s="15" t="s">
        <v>16</v>
      </c>
      <c r="H169" s="14" t="s">
        <v>18</v>
      </c>
      <c r="I169" s="15" t="s">
        <v>19</v>
      </c>
      <c r="J169" s="157">
        <f t="shared" ref="J169:L170" si="28">J170</f>
        <v>4392</v>
      </c>
      <c r="K169" s="157">
        <f t="shared" si="28"/>
        <v>4554.7300000000005</v>
      </c>
      <c r="L169" s="157">
        <f t="shared" si="28"/>
        <v>4537.18</v>
      </c>
      <c r="M169" s="158">
        <f t="shared" si="22"/>
        <v>99.614686271194998</v>
      </c>
    </row>
    <row r="170" spans="1:13" ht="56.25" x14ac:dyDescent="0.3">
      <c r="A170" s="51" t="s">
        <v>385</v>
      </c>
      <c r="B170" s="16">
        <v>601</v>
      </c>
      <c r="C170" s="18" t="s">
        <v>23</v>
      </c>
      <c r="D170" s="18">
        <v>10</v>
      </c>
      <c r="E170" s="18" t="s">
        <v>16</v>
      </c>
      <c r="F170" s="18" t="s">
        <v>17</v>
      </c>
      <c r="G170" s="18" t="s">
        <v>16</v>
      </c>
      <c r="H170" s="17" t="s">
        <v>18</v>
      </c>
      <c r="I170" s="18" t="s">
        <v>19</v>
      </c>
      <c r="J170" s="99">
        <f t="shared" si="28"/>
        <v>4392</v>
      </c>
      <c r="K170" s="99">
        <f t="shared" si="28"/>
        <v>4554.7300000000005</v>
      </c>
      <c r="L170" s="99">
        <f t="shared" si="28"/>
        <v>4537.18</v>
      </c>
      <c r="M170" s="158">
        <f t="shared" si="22"/>
        <v>99.614686271194998</v>
      </c>
    </row>
    <row r="171" spans="1:13" ht="75" x14ac:dyDescent="0.3">
      <c r="A171" s="58" t="s">
        <v>269</v>
      </c>
      <c r="B171" s="16">
        <v>601</v>
      </c>
      <c r="C171" s="18" t="s">
        <v>23</v>
      </c>
      <c r="D171" s="18">
        <v>10</v>
      </c>
      <c r="E171" s="21" t="s">
        <v>23</v>
      </c>
      <c r="F171" s="18" t="s">
        <v>17</v>
      </c>
      <c r="G171" s="18" t="s">
        <v>16</v>
      </c>
      <c r="H171" s="17" t="s">
        <v>18</v>
      </c>
      <c r="I171" s="18" t="s">
        <v>19</v>
      </c>
      <c r="J171" s="99">
        <f>J172+J177</f>
        <v>4392</v>
      </c>
      <c r="K171" s="99">
        <f>K172+K177</f>
        <v>4554.7300000000005</v>
      </c>
      <c r="L171" s="99">
        <f>L172+L177</f>
        <v>4537.18</v>
      </c>
      <c r="M171" s="158">
        <f t="shared" si="22"/>
        <v>99.614686271194998</v>
      </c>
    </row>
    <row r="172" spans="1:13" ht="56.25" x14ac:dyDescent="0.3">
      <c r="A172" s="51" t="s">
        <v>212</v>
      </c>
      <c r="B172" s="16">
        <v>601</v>
      </c>
      <c r="C172" s="18" t="s">
        <v>23</v>
      </c>
      <c r="D172" s="18">
        <v>10</v>
      </c>
      <c r="E172" s="21" t="s">
        <v>23</v>
      </c>
      <c r="F172" s="18" t="s">
        <v>17</v>
      </c>
      <c r="G172" s="18" t="s">
        <v>21</v>
      </c>
      <c r="H172" s="17" t="s">
        <v>18</v>
      </c>
      <c r="I172" s="18" t="s">
        <v>19</v>
      </c>
      <c r="J172" s="99">
        <f>J173</f>
        <v>3992</v>
      </c>
      <c r="K172" s="99">
        <f>K173</f>
        <v>4154.7300000000005</v>
      </c>
      <c r="L172" s="99">
        <f>L173</f>
        <v>4154.7300000000005</v>
      </c>
      <c r="M172" s="158">
        <f t="shared" si="22"/>
        <v>100</v>
      </c>
    </row>
    <row r="173" spans="1:13" ht="37.5" x14ac:dyDescent="0.3">
      <c r="A173" s="51" t="s">
        <v>66</v>
      </c>
      <c r="B173" s="16">
        <v>601</v>
      </c>
      <c r="C173" s="18" t="s">
        <v>23</v>
      </c>
      <c r="D173" s="18">
        <v>10</v>
      </c>
      <c r="E173" s="18" t="s">
        <v>23</v>
      </c>
      <c r="F173" s="18" t="s">
        <v>17</v>
      </c>
      <c r="G173" s="18" t="s">
        <v>21</v>
      </c>
      <c r="H173" s="17" t="s">
        <v>67</v>
      </c>
      <c r="I173" s="18" t="s">
        <v>19</v>
      </c>
      <c r="J173" s="99">
        <f>J174+J175+J176</f>
        <v>3992</v>
      </c>
      <c r="K173" s="99">
        <f>K174+K175+K176</f>
        <v>4154.7300000000005</v>
      </c>
      <c r="L173" s="99">
        <f>L174+L175+L176</f>
        <v>4154.7300000000005</v>
      </c>
      <c r="M173" s="158">
        <f t="shared" si="22"/>
        <v>100</v>
      </c>
    </row>
    <row r="174" spans="1:13" ht="93.75" x14ac:dyDescent="0.3">
      <c r="A174" s="51" t="s">
        <v>34</v>
      </c>
      <c r="B174" s="16">
        <v>601</v>
      </c>
      <c r="C174" s="18" t="s">
        <v>23</v>
      </c>
      <c r="D174" s="18">
        <v>10</v>
      </c>
      <c r="E174" s="18" t="s">
        <v>23</v>
      </c>
      <c r="F174" s="18" t="s">
        <v>17</v>
      </c>
      <c r="G174" s="18" t="s">
        <v>21</v>
      </c>
      <c r="H174" s="17" t="s">
        <v>67</v>
      </c>
      <c r="I174" s="18" t="s">
        <v>28</v>
      </c>
      <c r="J174" s="99">
        <v>3254.53</v>
      </c>
      <c r="K174" s="99">
        <v>3417.26</v>
      </c>
      <c r="L174" s="99">
        <v>3416.43</v>
      </c>
      <c r="M174" s="158">
        <f t="shared" si="22"/>
        <v>99.975711534972461</v>
      </c>
    </row>
    <row r="175" spans="1:13" ht="37.5" x14ac:dyDescent="0.3">
      <c r="A175" s="51" t="s">
        <v>35</v>
      </c>
      <c r="B175" s="16">
        <v>601</v>
      </c>
      <c r="C175" s="18" t="s">
        <v>23</v>
      </c>
      <c r="D175" s="18">
        <v>10</v>
      </c>
      <c r="E175" s="18" t="s">
        <v>23</v>
      </c>
      <c r="F175" s="18" t="s">
        <v>17</v>
      </c>
      <c r="G175" s="18" t="s">
        <v>21</v>
      </c>
      <c r="H175" s="17" t="s">
        <v>67</v>
      </c>
      <c r="I175" s="18" t="s">
        <v>36</v>
      </c>
      <c r="J175" s="99">
        <v>733.87</v>
      </c>
      <c r="K175" s="99">
        <v>733.87</v>
      </c>
      <c r="L175" s="99">
        <v>737.78</v>
      </c>
      <c r="M175" s="158">
        <f t="shared" si="22"/>
        <v>100.53279191137395</v>
      </c>
    </row>
    <row r="176" spans="1:13" x14ac:dyDescent="0.3">
      <c r="A176" s="51" t="s">
        <v>37</v>
      </c>
      <c r="B176" s="16">
        <v>601</v>
      </c>
      <c r="C176" s="18" t="s">
        <v>23</v>
      </c>
      <c r="D176" s="18">
        <v>10</v>
      </c>
      <c r="E176" s="18" t="s">
        <v>23</v>
      </c>
      <c r="F176" s="18" t="s">
        <v>17</v>
      </c>
      <c r="G176" s="18" t="s">
        <v>21</v>
      </c>
      <c r="H176" s="17" t="s">
        <v>67</v>
      </c>
      <c r="I176" s="18" t="s">
        <v>38</v>
      </c>
      <c r="J176" s="161">
        <v>3.6</v>
      </c>
      <c r="K176" s="161">
        <v>3.6</v>
      </c>
      <c r="L176" s="161">
        <v>0.52</v>
      </c>
      <c r="M176" s="158">
        <f t="shared" si="22"/>
        <v>14.444444444444446</v>
      </c>
    </row>
    <row r="177" spans="1:13" ht="56.25" x14ac:dyDescent="0.3">
      <c r="A177" s="58" t="s">
        <v>180</v>
      </c>
      <c r="B177" s="16">
        <v>601</v>
      </c>
      <c r="C177" s="18" t="s">
        <v>23</v>
      </c>
      <c r="D177" s="18">
        <v>10</v>
      </c>
      <c r="E177" s="21" t="s">
        <v>23</v>
      </c>
      <c r="F177" s="18" t="s">
        <v>17</v>
      </c>
      <c r="G177" s="18" t="s">
        <v>43</v>
      </c>
      <c r="H177" s="17" t="s">
        <v>18</v>
      </c>
      <c r="I177" s="18" t="s">
        <v>19</v>
      </c>
      <c r="J177" s="99">
        <f>J178+J181</f>
        <v>400</v>
      </c>
      <c r="K177" s="99">
        <f>K178+K181</f>
        <v>400</v>
      </c>
      <c r="L177" s="99">
        <f>L178+L181</f>
        <v>382.45</v>
      </c>
      <c r="M177" s="158">
        <f t="shared" si="22"/>
        <v>95.612499999999997</v>
      </c>
    </row>
    <row r="178" spans="1:13" ht="75" x14ac:dyDescent="0.3">
      <c r="A178" s="67" t="s">
        <v>208</v>
      </c>
      <c r="B178" s="16">
        <v>601</v>
      </c>
      <c r="C178" s="18" t="s">
        <v>23</v>
      </c>
      <c r="D178" s="18">
        <v>10</v>
      </c>
      <c r="E178" s="21" t="s">
        <v>23</v>
      </c>
      <c r="F178" s="18" t="s">
        <v>17</v>
      </c>
      <c r="G178" s="18" t="s">
        <v>43</v>
      </c>
      <c r="H178" s="17" t="s">
        <v>375</v>
      </c>
      <c r="I178" s="18" t="s">
        <v>19</v>
      </c>
      <c r="J178" s="99">
        <f>J179</f>
        <v>390</v>
      </c>
      <c r="K178" s="99">
        <f>K179</f>
        <v>390</v>
      </c>
      <c r="L178" s="99">
        <f>L179</f>
        <v>382.45</v>
      </c>
      <c r="M178" s="158">
        <f t="shared" si="22"/>
        <v>98.064102564102569</v>
      </c>
    </row>
    <row r="179" spans="1:13" ht="37.5" x14ac:dyDescent="0.3">
      <c r="A179" s="51" t="s">
        <v>35</v>
      </c>
      <c r="B179" s="16">
        <v>601</v>
      </c>
      <c r="C179" s="18" t="s">
        <v>23</v>
      </c>
      <c r="D179" s="18">
        <v>10</v>
      </c>
      <c r="E179" s="21" t="s">
        <v>23</v>
      </c>
      <c r="F179" s="18" t="s">
        <v>17</v>
      </c>
      <c r="G179" s="18" t="s">
        <v>43</v>
      </c>
      <c r="H179" s="17" t="s">
        <v>375</v>
      </c>
      <c r="I179" s="18" t="s">
        <v>36</v>
      </c>
      <c r="J179" s="99">
        <v>390</v>
      </c>
      <c r="K179" s="99">
        <v>390</v>
      </c>
      <c r="L179" s="99">
        <v>382.45</v>
      </c>
      <c r="M179" s="158">
        <f t="shared" si="22"/>
        <v>98.064102564102569</v>
      </c>
    </row>
    <row r="180" spans="1:13" ht="75" x14ac:dyDescent="0.3">
      <c r="A180" s="58" t="s">
        <v>267</v>
      </c>
      <c r="B180" s="18" t="s">
        <v>210</v>
      </c>
      <c r="C180" s="18" t="s">
        <v>23</v>
      </c>
      <c r="D180" s="17">
        <v>10</v>
      </c>
      <c r="E180" s="21" t="s">
        <v>23</v>
      </c>
      <c r="F180" s="18" t="s">
        <v>17</v>
      </c>
      <c r="G180" s="18" t="s">
        <v>16</v>
      </c>
      <c r="H180" s="17" t="s">
        <v>18</v>
      </c>
      <c r="I180" s="18" t="s">
        <v>19</v>
      </c>
      <c r="J180" s="99">
        <f t="shared" ref="J180:L182" si="29">J181</f>
        <v>10</v>
      </c>
      <c r="K180" s="99">
        <f t="shared" si="29"/>
        <v>10</v>
      </c>
      <c r="L180" s="99">
        <f t="shared" si="29"/>
        <v>0</v>
      </c>
      <c r="M180" s="158">
        <f t="shared" si="22"/>
        <v>0</v>
      </c>
    </row>
    <row r="181" spans="1:13" ht="56.25" x14ac:dyDescent="0.3">
      <c r="A181" s="58" t="s">
        <v>180</v>
      </c>
      <c r="B181" s="18" t="s">
        <v>210</v>
      </c>
      <c r="C181" s="18" t="s">
        <v>23</v>
      </c>
      <c r="D181" s="17">
        <v>10</v>
      </c>
      <c r="E181" s="21" t="s">
        <v>23</v>
      </c>
      <c r="F181" s="18" t="s">
        <v>17</v>
      </c>
      <c r="G181" s="18" t="s">
        <v>43</v>
      </c>
      <c r="H181" s="17" t="s">
        <v>18</v>
      </c>
      <c r="I181" s="18" t="s">
        <v>19</v>
      </c>
      <c r="J181" s="99">
        <f t="shared" si="29"/>
        <v>10</v>
      </c>
      <c r="K181" s="99">
        <f t="shared" si="29"/>
        <v>10</v>
      </c>
      <c r="L181" s="99">
        <f t="shared" si="29"/>
        <v>0</v>
      </c>
      <c r="M181" s="158">
        <f t="shared" si="22"/>
        <v>0</v>
      </c>
    </row>
    <row r="182" spans="1:13" ht="37.5" x14ac:dyDescent="0.3">
      <c r="A182" s="51" t="s">
        <v>301</v>
      </c>
      <c r="B182" s="18" t="s">
        <v>210</v>
      </c>
      <c r="C182" s="18" t="s">
        <v>23</v>
      </c>
      <c r="D182" s="17">
        <v>10</v>
      </c>
      <c r="E182" s="21" t="s">
        <v>23</v>
      </c>
      <c r="F182" s="18" t="s">
        <v>17</v>
      </c>
      <c r="G182" s="18" t="s">
        <v>43</v>
      </c>
      <c r="H182" s="17" t="s">
        <v>300</v>
      </c>
      <c r="I182" s="18" t="s">
        <v>19</v>
      </c>
      <c r="J182" s="99">
        <f t="shared" si="29"/>
        <v>10</v>
      </c>
      <c r="K182" s="99">
        <f t="shared" si="29"/>
        <v>10</v>
      </c>
      <c r="L182" s="99">
        <f t="shared" si="29"/>
        <v>0</v>
      </c>
      <c r="M182" s="158">
        <f t="shared" si="22"/>
        <v>0</v>
      </c>
    </row>
    <row r="183" spans="1:13" ht="37.5" x14ac:dyDescent="0.3">
      <c r="A183" s="51" t="s">
        <v>35</v>
      </c>
      <c r="B183" s="18" t="s">
        <v>210</v>
      </c>
      <c r="C183" s="18" t="s">
        <v>23</v>
      </c>
      <c r="D183" s="17">
        <v>10</v>
      </c>
      <c r="E183" s="21" t="s">
        <v>23</v>
      </c>
      <c r="F183" s="18" t="s">
        <v>17</v>
      </c>
      <c r="G183" s="18" t="s">
        <v>43</v>
      </c>
      <c r="H183" s="17" t="s">
        <v>300</v>
      </c>
      <c r="I183" s="18" t="s">
        <v>36</v>
      </c>
      <c r="J183" s="99">
        <v>10</v>
      </c>
      <c r="K183" s="99">
        <v>10</v>
      </c>
      <c r="L183" s="99">
        <v>0</v>
      </c>
      <c r="M183" s="158">
        <f t="shared" si="22"/>
        <v>0</v>
      </c>
    </row>
    <row r="184" spans="1:13" x14ac:dyDescent="0.3">
      <c r="A184" s="57" t="s">
        <v>75</v>
      </c>
      <c r="B184" s="13">
        <v>601</v>
      </c>
      <c r="C184" s="20" t="s">
        <v>52</v>
      </c>
      <c r="D184" s="14" t="s">
        <v>16</v>
      </c>
      <c r="E184" s="20" t="s">
        <v>16</v>
      </c>
      <c r="F184" s="15" t="s">
        <v>17</v>
      </c>
      <c r="G184" s="15" t="s">
        <v>16</v>
      </c>
      <c r="H184" s="14" t="s">
        <v>18</v>
      </c>
      <c r="I184" s="15" t="s">
        <v>19</v>
      </c>
      <c r="J184" s="162">
        <f>J185+J210</f>
        <v>43844.794999999998</v>
      </c>
      <c r="K184" s="162">
        <f>K185+K210</f>
        <v>82271.22</v>
      </c>
      <c r="L184" s="162">
        <f>L185+L210</f>
        <v>57225.78</v>
      </c>
      <c r="M184" s="158">
        <f t="shared" si="22"/>
        <v>69.557471008695387</v>
      </c>
    </row>
    <row r="185" spans="1:13" x14ac:dyDescent="0.3">
      <c r="A185" s="51" t="s">
        <v>76</v>
      </c>
      <c r="B185" s="16">
        <v>601</v>
      </c>
      <c r="C185" s="21" t="s">
        <v>52</v>
      </c>
      <c r="D185" s="18" t="s">
        <v>98</v>
      </c>
      <c r="E185" s="21" t="s">
        <v>16</v>
      </c>
      <c r="F185" s="18" t="s">
        <v>17</v>
      </c>
      <c r="G185" s="18" t="s">
        <v>16</v>
      </c>
      <c r="H185" s="17" t="s">
        <v>18</v>
      </c>
      <c r="I185" s="18" t="s">
        <v>19</v>
      </c>
      <c r="J185" s="161">
        <f>J186</f>
        <v>43499.794999999998</v>
      </c>
      <c r="K185" s="161">
        <f>K186</f>
        <v>82119.22</v>
      </c>
      <c r="L185" s="161">
        <f>L186</f>
        <v>57131</v>
      </c>
      <c r="M185" s="158">
        <f t="shared" si="22"/>
        <v>69.570802060711245</v>
      </c>
    </row>
    <row r="186" spans="1:13" ht="75" x14ac:dyDescent="0.3">
      <c r="A186" s="58" t="s">
        <v>299</v>
      </c>
      <c r="B186" s="16">
        <v>601</v>
      </c>
      <c r="C186" s="21" t="s">
        <v>52</v>
      </c>
      <c r="D186" s="18" t="s">
        <v>98</v>
      </c>
      <c r="E186" s="21" t="s">
        <v>52</v>
      </c>
      <c r="F186" s="18" t="s">
        <v>17</v>
      </c>
      <c r="G186" s="18" t="s">
        <v>16</v>
      </c>
      <c r="H186" s="17" t="s">
        <v>18</v>
      </c>
      <c r="I186" s="18" t="s">
        <v>19</v>
      </c>
      <c r="J186" s="99">
        <f>J187+J201+J191</f>
        <v>43499.794999999998</v>
      </c>
      <c r="K186" s="99">
        <f>K187+K201+K191</f>
        <v>82119.22</v>
      </c>
      <c r="L186" s="99">
        <f>L187+L201+L191</f>
        <v>57131</v>
      </c>
      <c r="M186" s="158">
        <f t="shared" si="22"/>
        <v>69.570802060711245</v>
      </c>
    </row>
    <row r="187" spans="1:13" ht="75" x14ac:dyDescent="0.3">
      <c r="A187" s="58" t="s">
        <v>291</v>
      </c>
      <c r="B187" s="16">
        <v>601</v>
      </c>
      <c r="C187" s="21" t="s">
        <v>52</v>
      </c>
      <c r="D187" s="18" t="s">
        <v>98</v>
      </c>
      <c r="E187" s="21" t="s">
        <v>52</v>
      </c>
      <c r="F187" s="18" t="s">
        <v>25</v>
      </c>
      <c r="G187" s="18" t="s">
        <v>16</v>
      </c>
      <c r="H187" s="17" t="s">
        <v>18</v>
      </c>
      <c r="I187" s="18" t="s">
        <v>19</v>
      </c>
      <c r="J187" s="99">
        <f t="shared" ref="J187:L189" si="30">J188</f>
        <v>9317</v>
      </c>
      <c r="K187" s="99">
        <f t="shared" si="30"/>
        <v>10544.86</v>
      </c>
      <c r="L187" s="99">
        <f t="shared" si="30"/>
        <v>8222.36</v>
      </c>
      <c r="M187" s="158">
        <f t="shared" si="22"/>
        <v>77.97505135203312</v>
      </c>
    </row>
    <row r="188" spans="1:13" ht="56.25" x14ac:dyDescent="0.3">
      <c r="A188" s="58" t="s">
        <v>320</v>
      </c>
      <c r="B188" s="16">
        <v>601</v>
      </c>
      <c r="C188" s="21" t="s">
        <v>52</v>
      </c>
      <c r="D188" s="18" t="s">
        <v>98</v>
      </c>
      <c r="E188" s="21" t="s">
        <v>52</v>
      </c>
      <c r="F188" s="18" t="s">
        <v>25</v>
      </c>
      <c r="G188" s="18" t="s">
        <v>21</v>
      </c>
      <c r="H188" s="17" t="s">
        <v>18</v>
      </c>
      <c r="I188" s="18" t="s">
        <v>19</v>
      </c>
      <c r="J188" s="99">
        <f t="shared" si="30"/>
        <v>9317</v>
      </c>
      <c r="K188" s="99">
        <f t="shared" si="30"/>
        <v>10544.86</v>
      </c>
      <c r="L188" s="99">
        <f t="shared" si="30"/>
        <v>8222.36</v>
      </c>
      <c r="M188" s="158">
        <f t="shared" si="22"/>
        <v>77.97505135203312</v>
      </c>
    </row>
    <row r="189" spans="1:13" ht="56.25" x14ac:dyDescent="0.3">
      <c r="A189" s="51" t="s">
        <v>292</v>
      </c>
      <c r="B189" s="16">
        <v>601</v>
      </c>
      <c r="C189" s="21" t="s">
        <v>52</v>
      </c>
      <c r="D189" s="18" t="s">
        <v>98</v>
      </c>
      <c r="E189" s="21" t="s">
        <v>52</v>
      </c>
      <c r="F189" s="18" t="s">
        <v>25</v>
      </c>
      <c r="G189" s="18" t="s">
        <v>21</v>
      </c>
      <c r="H189" s="17" t="s">
        <v>239</v>
      </c>
      <c r="I189" s="18" t="s">
        <v>19</v>
      </c>
      <c r="J189" s="99">
        <f t="shared" si="30"/>
        <v>9317</v>
      </c>
      <c r="K189" s="99">
        <f t="shared" si="30"/>
        <v>10544.86</v>
      </c>
      <c r="L189" s="99">
        <f t="shared" si="30"/>
        <v>8222.36</v>
      </c>
      <c r="M189" s="158">
        <f t="shared" si="22"/>
        <v>77.97505135203312</v>
      </c>
    </row>
    <row r="190" spans="1:13" ht="37.5" x14ac:dyDescent="0.3">
      <c r="A190" s="51" t="s">
        <v>35</v>
      </c>
      <c r="B190" s="16">
        <v>601</v>
      </c>
      <c r="C190" s="21" t="s">
        <v>52</v>
      </c>
      <c r="D190" s="18" t="s">
        <v>98</v>
      </c>
      <c r="E190" s="21" t="s">
        <v>52</v>
      </c>
      <c r="F190" s="18" t="s">
        <v>25</v>
      </c>
      <c r="G190" s="18" t="s">
        <v>21</v>
      </c>
      <c r="H190" s="17" t="s">
        <v>239</v>
      </c>
      <c r="I190" s="18" t="s">
        <v>36</v>
      </c>
      <c r="J190" s="163">
        <v>9317</v>
      </c>
      <c r="K190" s="163">
        <v>10544.86</v>
      </c>
      <c r="L190" s="163">
        <v>8222.36</v>
      </c>
      <c r="M190" s="158">
        <f t="shared" si="22"/>
        <v>77.97505135203312</v>
      </c>
    </row>
    <row r="191" spans="1:13" ht="37.5" x14ac:dyDescent="0.3">
      <c r="A191" s="60" t="s">
        <v>366</v>
      </c>
      <c r="B191" s="15" t="s">
        <v>210</v>
      </c>
      <c r="C191" s="20" t="s">
        <v>52</v>
      </c>
      <c r="D191" s="15" t="s">
        <v>98</v>
      </c>
      <c r="E191" s="20" t="s">
        <v>52</v>
      </c>
      <c r="F191" s="15" t="s">
        <v>83</v>
      </c>
      <c r="G191" s="15" t="s">
        <v>16</v>
      </c>
      <c r="H191" s="14" t="s">
        <v>18</v>
      </c>
      <c r="I191" s="15" t="s">
        <v>19</v>
      </c>
      <c r="J191" s="157">
        <f>J192</f>
        <v>6410.8050000000003</v>
      </c>
      <c r="K191" s="157">
        <f>K192</f>
        <v>6060.66</v>
      </c>
      <c r="L191" s="157">
        <f>L192</f>
        <v>6060.67</v>
      </c>
      <c r="M191" s="158">
        <f t="shared" si="22"/>
        <v>100.00016499853153</v>
      </c>
    </row>
    <row r="192" spans="1:13" ht="37.5" x14ac:dyDescent="0.3">
      <c r="A192" s="60" t="s">
        <v>484</v>
      </c>
      <c r="B192" s="15" t="s">
        <v>210</v>
      </c>
      <c r="C192" s="20" t="s">
        <v>52</v>
      </c>
      <c r="D192" s="15" t="s">
        <v>98</v>
      </c>
      <c r="E192" s="20" t="s">
        <v>52</v>
      </c>
      <c r="F192" s="15" t="s">
        <v>83</v>
      </c>
      <c r="G192" s="15" t="s">
        <v>68</v>
      </c>
      <c r="H192" s="14" t="s">
        <v>18</v>
      </c>
      <c r="I192" s="15" t="s">
        <v>19</v>
      </c>
      <c r="J192" s="157">
        <f>J193+J197+J195+J199</f>
        <v>6410.8050000000003</v>
      </c>
      <c r="K192" s="157">
        <f>K193+K197+K195+K199</f>
        <v>6060.66</v>
      </c>
      <c r="L192" s="157">
        <f>L193+L197+L195+L199</f>
        <v>6060.67</v>
      </c>
      <c r="M192" s="158">
        <f t="shared" si="22"/>
        <v>100.00016499853153</v>
      </c>
    </row>
    <row r="193" spans="1:13" ht="93.75" x14ac:dyDescent="0.3">
      <c r="A193" s="52" t="s">
        <v>469</v>
      </c>
      <c r="B193" s="18" t="s">
        <v>210</v>
      </c>
      <c r="C193" s="21" t="s">
        <v>52</v>
      </c>
      <c r="D193" s="18" t="s">
        <v>98</v>
      </c>
      <c r="E193" s="21" t="s">
        <v>52</v>
      </c>
      <c r="F193" s="18" t="s">
        <v>83</v>
      </c>
      <c r="G193" s="18" t="s">
        <v>68</v>
      </c>
      <c r="H193" s="17" t="s">
        <v>427</v>
      </c>
      <c r="I193" s="18" t="s">
        <v>19</v>
      </c>
      <c r="J193" s="99">
        <f>J194</f>
        <v>3095.4920000000002</v>
      </c>
      <c r="K193" s="99">
        <f>K194</f>
        <v>3059.98</v>
      </c>
      <c r="L193" s="99">
        <f>L194</f>
        <v>3059.99</v>
      </c>
      <c r="M193" s="158">
        <f t="shared" si="22"/>
        <v>100.00032679952156</v>
      </c>
    </row>
    <row r="194" spans="1:13" ht="37.5" x14ac:dyDescent="0.3">
      <c r="A194" s="51" t="s">
        <v>35</v>
      </c>
      <c r="B194" s="18" t="s">
        <v>210</v>
      </c>
      <c r="C194" s="21" t="s">
        <v>52</v>
      </c>
      <c r="D194" s="18" t="s">
        <v>98</v>
      </c>
      <c r="E194" s="21" t="s">
        <v>52</v>
      </c>
      <c r="F194" s="18" t="s">
        <v>83</v>
      </c>
      <c r="G194" s="18" t="s">
        <v>68</v>
      </c>
      <c r="H194" s="17" t="s">
        <v>427</v>
      </c>
      <c r="I194" s="18" t="s">
        <v>36</v>
      </c>
      <c r="J194" s="99">
        <v>3095.4920000000002</v>
      </c>
      <c r="K194" s="99">
        <v>3059.98</v>
      </c>
      <c r="L194" s="99">
        <v>3059.99</v>
      </c>
      <c r="M194" s="158">
        <f t="shared" si="22"/>
        <v>100.00032679952156</v>
      </c>
    </row>
    <row r="195" spans="1:13" ht="93.75" x14ac:dyDescent="0.3">
      <c r="A195" s="52" t="s">
        <v>470</v>
      </c>
      <c r="B195" s="18" t="s">
        <v>210</v>
      </c>
      <c r="C195" s="21" t="s">
        <v>52</v>
      </c>
      <c r="D195" s="18" t="s">
        <v>98</v>
      </c>
      <c r="E195" s="21" t="s">
        <v>52</v>
      </c>
      <c r="F195" s="18" t="s">
        <v>83</v>
      </c>
      <c r="G195" s="18" t="s">
        <v>68</v>
      </c>
      <c r="H195" s="17" t="s">
        <v>428</v>
      </c>
      <c r="I195" s="18" t="s">
        <v>19</v>
      </c>
      <c r="J195" s="99">
        <f>J196</f>
        <v>2640.3130000000001</v>
      </c>
      <c r="K195" s="99">
        <f>K196</f>
        <v>2325.6799999999998</v>
      </c>
      <c r="L195" s="99">
        <f>L196</f>
        <v>2325.6799999999998</v>
      </c>
      <c r="M195" s="158">
        <f t="shared" si="22"/>
        <v>100</v>
      </c>
    </row>
    <row r="196" spans="1:13" ht="37.5" x14ac:dyDescent="0.3">
      <c r="A196" s="51" t="s">
        <v>35</v>
      </c>
      <c r="B196" s="18" t="s">
        <v>210</v>
      </c>
      <c r="C196" s="21" t="s">
        <v>52</v>
      </c>
      <c r="D196" s="18" t="s">
        <v>98</v>
      </c>
      <c r="E196" s="21" t="s">
        <v>52</v>
      </c>
      <c r="F196" s="18" t="s">
        <v>83</v>
      </c>
      <c r="G196" s="18" t="s">
        <v>68</v>
      </c>
      <c r="H196" s="17" t="s">
        <v>428</v>
      </c>
      <c r="I196" s="18" t="s">
        <v>36</v>
      </c>
      <c r="J196" s="99">
        <v>2640.3130000000001</v>
      </c>
      <c r="K196" s="99">
        <v>2325.6799999999998</v>
      </c>
      <c r="L196" s="99">
        <v>2325.6799999999998</v>
      </c>
      <c r="M196" s="158">
        <f t="shared" si="22"/>
        <v>100</v>
      </c>
    </row>
    <row r="197" spans="1:13" ht="93.75" x14ac:dyDescent="0.3">
      <c r="A197" s="52" t="s">
        <v>477</v>
      </c>
      <c r="B197" s="18" t="s">
        <v>210</v>
      </c>
      <c r="C197" s="21" t="s">
        <v>52</v>
      </c>
      <c r="D197" s="18" t="s">
        <v>98</v>
      </c>
      <c r="E197" s="21" t="s">
        <v>52</v>
      </c>
      <c r="F197" s="18" t="s">
        <v>83</v>
      </c>
      <c r="G197" s="18" t="s">
        <v>68</v>
      </c>
      <c r="H197" s="17" t="s">
        <v>457</v>
      </c>
      <c r="I197" s="18" t="s">
        <v>19</v>
      </c>
      <c r="J197" s="99">
        <f>J198</f>
        <v>455</v>
      </c>
      <c r="K197" s="99">
        <f>K198</f>
        <v>455</v>
      </c>
      <c r="L197" s="99">
        <f>L198</f>
        <v>455</v>
      </c>
      <c r="M197" s="158">
        <f t="shared" si="22"/>
        <v>100</v>
      </c>
    </row>
    <row r="198" spans="1:13" ht="37.5" x14ac:dyDescent="0.3">
      <c r="A198" s="51" t="s">
        <v>35</v>
      </c>
      <c r="B198" s="18" t="s">
        <v>210</v>
      </c>
      <c r="C198" s="21" t="s">
        <v>52</v>
      </c>
      <c r="D198" s="18" t="s">
        <v>98</v>
      </c>
      <c r="E198" s="21" t="s">
        <v>52</v>
      </c>
      <c r="F198" s="18" t="s">
        <v>83</v>
      </c>
      <c r="G198" s="18" t="s">
        <v>68</v>
      </c>
      <c r="H198" s="17" t="s">
        <v>457</v>
      </c>
      <c r="I198" s="18" t="s">
        <v>36</v>
      </c>
      <c r="J198" s="99">
        <v>455</v>
      </c>
      <c r="K198" s="99">
        <v>455</v>
      </c>
      <c r="L198" s="99">
        <v>455</v>
      </c>
      <c r="M198" s="158">
        <f t="shared" si="22"/>
        <v>100</v>
      </c>
    </row>
    <row r="199" spans="1:13" ht="93.75" x14ac:dyDescent="0.3">
      <c r="A199" s="52" t="s">
        <v>478</v>
      </c>
      <c r="B199" s="18" t="s">
        <v>210</v>
      </c>
      <c r="C199" s="21" t="s">
        <v>52</v>
      </c>
      <c r="D199" s="18" t="s">
        <v>98</v>
      </c>
      <c r="E199" s="21" t="s">
        <v>52</v>
      </c>
      <c r="F199" s="18" t="s">
        <v>83</v>
      </c>
      <c r="G199" s="18" t="s">
        <v>68</v>
      </c>
      <c r="H199" s="17" t="s">
        <v>458</v>
      </c>
      <c r="I199" s="18" t="s">
        <v>19</v>
      </c>
      <c r="J199" s="99">
        <f>J200</f>
        <v>220</v>
      </c>
      <c r="K199" s="99">
        <f>K200</f>
        <v>220</v>
      </c>
      <c r="L199" s="99">
        <f>L200</f>
        <v>220</v>
      </c>
      <c r="M199" s="158">
        <f t="shared" si="22"/>
        <v>100</v>
      </c>
    </row>
    <row r="200" spans="1:13" ht="37.5" x14ac:dyDescent="0.3">
      <c r="A200" s="51" t="s">
        <v>35</v>
      </c>
      <c r="B200" s="18" t="s">
        <v>210</v>
      </c>
      <c r="C200" s="21" t="s">
        <v>52</v>
      </c>
      <c r="D200" s="18" t="s">
        <v>98</v>
      </c>
      <c r="E200" s="21" t="s">
        <v>52</v>
      </c>
      <c r="F200" s="18" t="s">
        <v>83</v>
      </c>
      <c r="G200" s="18" t="s">
        <v>68</v>
      </c>
      <c r="H200" s="17" t="s">
        <v>458</v>
      </c>
      <c r="I200" s="18" t="s">
        <v>36</v>
      </c>
      <c r="J200" s="99">
        <v>220</v>
      </c>
      <c r="K200" s="99">
        <v>220</v>
      </c>
      <c r="L200" s="99">
        <v>220</v>
      </c>
      <c r="M200" s="158">
        <f t="shared" si="22"/>
        <v>100</v>
      </c>
    </row>
    <row r="201" spans="1:13" ht="56.25" x14ac:dyDescent="0.3">
      <c r="A201" s="51" t="s">
        <v>290</v>
      </c>
      <c r="B201" s="16">
        <v>601</v>
      </c>
      <c r="C201" s="21" t="s">
        <v>52</v>
      </c>
      <c r="D201" s="18" t="s">
        <v>98</v>
      </c>
      <c r="E201" s="21" t="s">
        <v>52</v>
      </c>
      <c r="F201" s="18" t="s">
        <v>9</v>
      </c>
      <c r="G201" s="18" t="s">
        <v>16</v>
      </c>
      <c r="H201" s="17" t="s">
        <v>18</v>
      </c>
      <c r="I201" s="18" t="s">
        <v>19</v>
      </c>
      <c r="J201" s="99">
        <f>J202+J207</f>
        <v>27771.989999999998</v>
      </c>
      <c r="K201" s="99">
        <f>K202+K207</f>
        <v>65513.7</v>
      </c>
      <c r="L201" s="99">
        <f>L202+L207</f>
        <v>42847.97</v>
      </c>
      <c r="M201" s="158">
        <f t="shared" si="22"/>
        <v>65.403068365853258</v>
      </c>
    </row>
    <row r="202" spans="1:13" ht="37.5" x14ac:dyDescent="0.3">
      <c r="A202" s="51" t="s">
        <v>321</v>
      </c>
      <c r="B202" s="18" t="s">
        <v>210</v>
      </c>
      <c r="C202" s="21" t="s">
        <v>52</v>
      </c>
      <c r="D202" s="18" t="s">
        <v>98</v>
      </c>
      <c r="E202" s="21" t="s">
        <v>52</v>
      </c>
      <c r="F202" s="18" t="s">
        <v>9</v>
      </c>
      <c r="G202" s="18" t="s">
        <v>21</v>
      </c>
      <c r="H202" s="17" t="s">
        <v>18</v>
      </c>
      <c r="I202" s="18" t="s">
        <v>19</v>
      </c>
      <c r="J202" s="99">
        <f>J204+J206</f>
        <v>24804.89</v>
      </c>
      <c r="K202" s="99">
        <f>K204+K206</f>
        <v>63877.39</v>
      </c>
      <c r="L202" s="99">
        <f>L204+L206</f>
        <v>41830.58</v>
      </c>
      <c r="M202" s="158">
        <f t="shared" si="22"/>
        <v>65.485737598233115</v>
      </c>
    </row>
    <row r="203" spans="1:13" ht="56.25" x14ac:dyDescent="0.3">
      <c r="A203" s="51" t="s">
        <v>293</v>
      </c>
      <c r="B203" s="16">
        <v>601</v>
      </c>
      <c r="C203" s="21" t="s">
        <v>52</v>
      </c>
      <c r="D203" s="18" t="s">
        <v>98</v>
      </c>
      <c r="E203" s="21" t="s">
        <v>52</v>
      </c>
      <c r="F203" s="18" t="s">
        <v>9</v>
      </c>
      <c r="G203" s="18" t="s">
        <v>21</v>
      </c>
      <c r="H203" s="17" t="s">
        <v>238</v>
      </c>
      <c r="I203" s="18" t="s">
        <v>19</v>
      </c>
      <c r="J203" s="99">
        <f>J204</f>
        <v>10962.9</v>
      </c>
      <c r="K203" s="99">
        <f>K204</f>
        <v>13433.92</v>
      </c>
      <c r="L203" s="99">
        <f>L204</f>
        <v>11021.56</v>
      </c>
      <c r="M203" s="158">
        <f t="shared" si="22"/>
        <v>82.042769348038391</v>
      </c>
    </row>
    <row r="204" spans="1:13" ht="37.5" x14ac:dyDescent="0.3">
      <c r="A204" s="51" t="s">
        <v>35</v>
      </c>
      <c r="B204" s="16">
        <v>601</v>
      </c>
      <c r="C204" s="21" t="s">
        <v>52</v>
      </c>
      <c r="D204" s="18" t="s">
        <v>98</v>
      </c>
      <c r="E204" s="21" t="s">
        <v>52</v>
      </c>
      <c r="F204" s="18" t="s">
        <v>9</v>
      </c>
      <c r="G204" s="18" t="s">
        <v>21</v>
      </c>
      <c r="H204" s="17" t="s">
        <v>238</v>
      </c>
      <c r="I204" s="18" t="s">
        <v>36</v>
      </c>
      <c r="J204" s="163">
        <v>10962.9</v>
      </c>
      <c r="K204" s="163">
        <v>13433.92</v>
      </c>
      <c r="L204" s="163">
        <v>11021.56</v>
      </c>
      <c r="M204" s="158">
        <f t="shared" si="22"/>
        <v>82.042769348038391</v>
      </c>
    </row>
    <row r="205" spans="1:13" ht="56.25" x14ac:dyDescent="0.3">
      <c r="A205" s="55" t="s">
        <v>407</v>
      </c>
      <c r="B205" s="16">
        <v>601</v>
      </c>
      <c r="C205" s="21" t="s">
        <v>52</v>
      </c>
      <c r="D205" s="18" t="s">
        <v>98</v>
      </c>
      <c r="E205" s="21" t="s">
        <v>52</v>
      </c>
      <c r="F205" s="18" t="s">
        <v>9</v>
      </c>
      <c r="G205" s="18" t="s">
        <v>21</v>
      </c>
      <c r="H205" s="17" t="s">
        <v>390</v>
      </c>
      <c r="I205" s="18" t="s">
        <v>19</v>
      </c>
      <c r="J205" s="99">
        <f>J206</f>
        <v>13841.99</v>
      </c>
      <c r="K205" s="99">
        <f>K206</f>
        <v>50443.47</v>
      </c>
      <c r="L205" s="99">
        <f>L206</f>
        <v>30809.02</v>
      </c>
      <c r="M205" s="158">
        <f t="shared" si="22"/>
        <v>61.076329602226018</v>
      </c>
    </row>
    <row r="206" spans="1:13" ht="37.5" x14ac:dyDescent="0.3">
      <c r="A206" s="51" t="s">
        <v>35</v>
      </c>
      <c r="B206" s="16">
        <v>601</v>
      </c>
      <c r="C206" s="21" t="s">
        <v>52</v>
      </c>
      <c r="D206" s="18" t="s">
        <v>98</v>
      </c>
      <c r="E206" s="21" t="s">
        <v>52</v>
      </c>
      <c r="F206" s="18" t="s">
        <v>9</v>
      </c>
      <c r="G206" s="18" t="s">
        <v>21</v>
      </c>
      <c r="H206" s="17" t="s">
        <v>390</v>
      </c>
      <c r="I206" s="18" t="s">
        <v>36</v>
      </c>
      <c r="J206" s="163">
        <v>13841.99</v>
      </c>
      <c r="K206" s="163">
        <v>50443.47</v>
      </c>
      <c r="L206" s="163">
        <v>30809.02</v>
      </c>
      <c r="M206" s="158">
        <f t="shared" si="22"/>
        <v>61.076329602226018</v>
      </c>
    </row>
    <row r="207" spans="1:13" ht="56.25" x14ac:dyDescent="0.3">
      <c r="A207" s="51" t="s">
        <v>322</v>
      </c>
      <c r="B207" s="18" t="s">
        <v>210</v>
      </c>
      <c r="C207" s="21" t="s">
        <v>52</v>
      </c>
      <c r="D207" s="18" t="s">
        <v>98</v>
      </c>
      <c r="E207" s="21" t="s">
        <v>52</v>
      </c>
      <c r="F207" s="18" t="s">
        <v>9</v>
      </c>
      <c r="G207" s="18" t="s">
        <v>43</v>
      </c>
      <c r="H207" s="17" t="s">
        <v>18</v>
      </c>
      <c r="I207" s="18" t="s">
        <v>19</v>
      </c>
      <c r="J207" s="99">
        <f t="shared" ref="J207:L208" si="31">J208</f>
        <v>2967.1</v>
      </c>
      <c r="K207" s="99">
        <f t="shared" si="31"/>
        <v>1636.31</v>
      </c>
      <c r="L207" s="99">
        <f t="shared" si="31"/>
        <v>1017.39</v>
      </c>
      <c r="M207" s="158">
        <f t="shared" ref="M207:M270" si="32">L207/K207*100</f>
        <v>62.175871320226605</v>
      </c>
    </row>
    <row r="208" spans="1:13" ht="56.25" x14ac:dyDescent="0.3">
      <c r="A208" s="51" t="s">
        <v>293</v>
      </c>
      <c r="B208" s="16">
        <v>601</v>
      </c>
      <c r="C208" s="21" t="s">
        <v>52</v>
      </c>
      <c r="D208" s="18" t="s">
        <v>98</v>
      </c>
      <c r="E208" s="21" t="s">
        <v>52</v>
      </c>
      <c r="F208" s="18" t="s">
        <v>9</v>
      </c>
      <c r="G208" s="18" t="s">
        <v>43</v>
      </c>
      <c r="H208" s="17" t="s">
        <v>238</v>
      </c>
      <c r="I208" s="18" t="s">
        <v>19</v>
      </c>
      <c r="J208" s="99">
        <f t="shared" si="31"/>
        <v>2967.1</v>
      </c>
      <c r="K208" s="99">
        <f t="shared" si="31"/>
        <v>1636.31</v>
      </c>
      <c r="L208" s="99">
        <f t="shared" si="31"/>
        <v>1017.39</v>
      </c>
      <c r="M208" s="158">
        <f t="shared" si="32"/>
        <v>62.175871320226605</v>
      </c>
    </row>
    <row r="209" spans="1:13" ht="37.5" x14ac:dyDescent="0.3">
      <c r="A209" s="51" t="s">
        <v>35</v>
      </c>
      <c r="B209" s="16">
        <v>601</v>
      </c>
      <c r="C209" s="21" t="s">
        <v>52</v>
      </c>
      <c r="D209" s="18" t="s">
        <v>98</v>
      </c>
      <c r="E209" s="21" t="s">
        <v>52</v>
      </c>
      <c r="F209" s="18" t="s">
        <v>9</v>
      </c>
      <c r="G209" s="18" t="s">
        <v>43</v>
      </c>
      <c r="H209" s="17" t="s">
        <v>238</v>
      </c>
      <c r="I209" s="18" t="s">
        <v>36</v>
      </c>
      <c r="J209" s="163">
        <v>2967.1</v>
      </c>
      <c r="K209" s="163">
        <v>1636.31</v>
      </c>
      <c r="L209" s="163">
        <v>1017.39</v>
      </c>
      <c r="M209" s="158">
        <f t="shared" si="32"/>
        <v>62.175871320226605</v>
      </c>
    </row>
    <row r="210" spans="1:13" x14ac:dyDescent="0.3">
      <c r="A210" s="51" t="s">
        <v>77</v>
      </c>
      <c r="B210" s="16">
        <v>601</v>
      </c>
      <c r="C210" s="21" t="s">
        <v>52</v>
      </c>
      <c r="D210" s="17" t="s">
        <v>78</v>
      </c>
      <c r="E210" s="21" t="s">
        <v>16</v>
      </c>
      <c r="F210" s="18" t="s">
        <v>17</v>
      </c>
      <c r="G210" s="18" t="s">
        <v>16</v>
      </c>
      <c r="H210" s="17" t="s">
        <v>18</v>
      </c>
      <c r="I210" s="18" t="s">
        <v>19</v>
      </c>
      <c r="J210" s="99">
        <f>J211+J233</f>
        <v>345</v>
      </c>
      <c r="K210" s="99">
        <f>K211+K233</f>
        <v>152</v>
      </c>
      <c r="L210" s="99">
        <f>L211+L233</f>
        <v>94.78</v>
      </c>
      <c r="M210" s="158">
        <f t="shared" si="32"/>
        <v>62.355263157894733</v>
      </c>
    </row>
    <row r="211" spans="1:13" ht="37.5" x14ac:dyDescent="0.3">
      <c r="A211" s="58" t="s">
        <v>209</v>
      </c>
      <c r="B211" s="16">
        <v>601</v>
      </c>
      <c r="C211" s="21" t="s">
        <v>52</v>
      </c>
      <c r="D211" s="17" t="s">
        <v>78</v>
      </c>
      <c r="E211" s="21" t="s">
        <v>68</v>
      </c>
      <c r="F211" s="18" t="s">
        <v>17</v>
      </c>
      <c r="G211" s="18" t="s">
        <v>16</v>
      </c>
      <c r="H211" s="17" t="s">
        <v>18</v>
      </c>
      <c r="I211" s="18" t="s">
        <v>19</v>
      </c>
      <c r="J211" s="99">
        <f>J212+J216+J223</f>
        <v>285</v>
      </c>
      <c r="K211" s="99">
        <f>K212+K216+K223</f>
        <v>92</v>
      </c>
      <c r="L211" s="99">
        <f>L212+L216+L223</f>
        <v>78.740000000000009</v>
      </c>
      <c r="M211" s="158">
        <f t="shared" si="32"/>
        <v>85.58695652173914</v>
      </c>
    </row>
    <row r="212" spans="1:13" ht="56.25" x14ac:dyDescent="0.3">
      <c r="A212" s="51" t="s">
        <v>213</v>
      </c>
      <c r="B212" s="16">
        <v>601</v>
      </c>
      <c r="C212" s="21" t="s">
        <v>52</v>
      </c>
      <c r="D212" s="17" t="s">
        <v>78</v>
      </c>
      <c r="E212" s="18" t="s">
        <v>68</v>
      </c>
      <c r="F212" s="18" t="s">
        <v>25</v>
      </c>
      <c r="G212" s="18" t="s">
        <v>16</v>
      </c>
      <c r="H212" s="17" t="s">
        <v>18</v>
      </c>
      <c r="I212" s="18" t="s">
        <v>19</v>
      </c>
      <c r="J212" s="99">
        <f t="shared" ref="J212:L214" si="33">J213</f>
        <v>10</v>
      </c>
      <c r="K212" s="99">
        <f t="shared" si="33"/>
        <v>10</v>
      </c>
      <c r="L212" s="99">
        <f t="shared" si="33"/>
        <v>0</v>
      </c>
      <c r="M212" s="158">
        <f t="shared" si="32"/>
        <v>0</v>
      </c>
    </row>
    <row r="213" spans="1:13" ht="56.25" x14ac:dyDescent="0.3">
      <c r="A213" s="51" t="s">
        <v>183</v>
      </c>
      <c r="B213" s="16">
        <v>601</v>
      </c>
      <c r="C213" s="21" t="s">
        <v>52</v>
      </c>
      <c r="D213" s="17" t="s">
        <v>78</v>
      </c>
      <c r="E213" s="18" t="s">
        <v>68</v>
      </c>
      <c r="F213" s="18" t="s">
        <v>25</v>
      </c>
      <c r="G213" s="18" t="s">
        <v>21</v>
      </c>
      <c r="H213" s="17" t="s">
        <v>18</v>
      </c>
      <c r="I213" s="18" t="s">
        <v>19</v>
      </c>
      <c r="J213" s="99">
        <f t="shared" si="33"/>
        <v>10</v>
      </c>
      <c r="K213" s="99">
        <f t="shared" si="33"/>
        <v>10</v>
      </c>
      <c r="L213" s="99">
        <f t="shared" si="33"/>
        <v>0</v>
      </c>
      <c r="M213" s="158">
        <f t="shared" si="32"/>
        <v>0</v>
      </c>
    </row>
    <row r="214" spans="1:13" ht="37.5" x14ac:dyDescent="0.3">
      <c r="A214" s="69" t="s">
        <v>84</v>
      </c>
      <c r="B214" s="16">
        <v>601</v>
      </c>
      <c r="C214" s="21" t="s">
        <v>52</v>
      </c>
      <c r="D214" s="17" t="s">
        <v>78</v>
      </c>
      <c r="E214" s="18" t="s">
        <v>68</v>
      </c>
      <c r="F214" s="18" t="s">
        <v>25</v>
      </c>
      <c r="G214" s="18" t="s">
        <v>21</v>
      </c>
      <c r="H214" s="17" t="s">
        <v>85</v>
      </c>
      <c r="I214" s="18" t="s">
        <v>19</v>
      </c>
      <c r="J214" s="99">
        <f t="shared" si="33"/>
        <v>10</v>
      </c>
      <c r="K214" s="99">
        <f t="shared" si="33"/>
        <v>10</v>
      </c>
      <c r="L214" s="99">
        <f t="shared" si="33"/>
        <v>0</v>
      </c>
      <c r="M214" s="158">
        <f t="shared" si="32"/>
        <v>0</v>
      </c>
    </row>
    <row r="215" spans="1:13" ht="37.5" x14ac:dyDescent="0.3">
      <c r="A215" s="51" t="s">
        <v>35</v>
      </c>
      <c r="B215" s="16">
        <v>601</v>
      </c>
      <c r="C215" s="21" t="s">
        <v>52</v>
      </c>
      <c r="D215" s="17" t="s">
        <v>78</v>
      </c>
      <c r="E215" s="18" t="s">
        <v>68</v>
      </c>
      <c r="F215" s="18" t="s">
        <v>25</v>
      </c>
      <c r="G215" s="18" t="s">
        <v>21</v>
      </c>
      <c r="H215" s="17" t="s">
        <v>85</v>
      </c>
      <c r="I215" s="18" t="s">
        <v>36</v>
      </c>
      <c r="J215" s="99">
        <v>10</v>
      </c>
      <c r="K215" s="99">
        <v>10</v>
      </c>
      <c r="L215" s="99">
        <v>0</v>
      </c>
      <c r="M215" s="158">
        <f t="shared" si="32"/>
        <v>0</v>
      </c>
    </row>
    <row r="216" spans="1:13" ht="56.25" x14ac:dyDescent="0.3">
      <c r="A216" s="51" t="s">
        <v>214</v>
      </c>
      <c r="B216" s="16">
        <v>601</v>
      </c>
      <c r="C216" s="21" t="s">
        <v>52</v>
      </c>
      <c r="D216" s="17" t="s">
        <v>78</v>
      </c>
      <c r="E216" s="21" t="s">
        <v>68</v>
      </c>
      <c r="F216" s="18" t="s">
        <v>83</v>
      </c>
      <c r="G216" s="18" t="s">
        <v>16</v>
      </c>
      <c r="H216" s="17" t="s">
        <v>18</v>
      </c>
      <c r="I216" s="18" t="s">
        <v>19</v>
      </c>
      <c r="J216" s="99">
        <f>J217+J220</f>
        <v>250</v>
      </c>
      <c r="K216" s="99">
        <f>K217+K220</f>
        <v>57</v>
      </c>
      <c r="L216" s="99">
        <f>L217+L220</f>
        <v>55.92</v>
      </c>
      <c r="M216" s="158">
        <f t="shared" si="32"/>
        <v>98.10526315789474</v>
      </c>
    </row>
    <row r="217" spans="1:13" ht="37.5" x14ac:dyDescent="0.3">
      <c r="A217" s="51" t="s">
        <v>181</v>
      </c>
      <c r="B217" s="16">
        <v>601</v>
      </c>
      <c r="C217" s="21" t="s">
        <v>52</v>
      </c>
      <c r="D217" s="17" t="s">
        <v>78</v>
      </c>
      <c r="E217" s="21" t="s">
        <v>68</v>
      </c>
      <c r="F217" s="18" t="s">
        <v>83</v>
      </c>
      <c r="G217" s="18" t="s">
        <v>21</v>
      </c>
      <c r="H217" s="17" t="s">
        <v>18</v>
      </c>
      <c r="I217" s="18" t="s">
        <v>19</v>
      </c>
      <c r="J217" s="99">
        <f t="shared" ref="J217:L218" si="34">J218</f>
        <v>200</v>
      </c>
      <c r="K217" s="99">
        <f t="shared" si="34"/>
        <v>0</v>
      </c>
      <c r="L217" s="99">
        <f t="shared" si="34"/>
        <v>0</v>
      </c>
      <c r="M217" s="158">
        <v>0</v>
      </c>
    </row>
    <row r="218" spans="1:13" ht="37.5" x14ac:dyDescent="0.3">
      <c r="A218" s="51" t="s">
        <v>79</v>
      </c>
      <c r="B218" s="16">
        <v>601</v>
      </c>
      <c r="C218" s="21" t="s">
        <v>52</v>
      </c>
      <c r="D218" s="17" t="s">
        <v>78</v>
      </c>
      <c r="E218" s="18" t="s">
        <v>68</v>
      </c>
      <c r="F218" s="18" t="s">
        <v>83</v>
      </c>
      <c r="G218" s="18" t="s">
        <v>21</v>
      </c>
      <c r="H218" s="17" t="s">
        <v>80</v>
      </c>
      <c r="I218" s="18" t="s">
        <v>19</v>
      </c>
      <c r="J218" s="99">
        <f t="shared" si="34"/>
        <v>200</v>
      </c>
      <c r="K218" s="99">
        <f t="shared" si="34"/>
        <v>0</v>
      </c>
      <c r="L218" s="99">
        <f t="shared" si="34"/>
        <v>0</v>
      </c>
      <c r="M218" s="158">
        <v>0</v>
      </c>
    </row>
    <row r="219" spans="1:13" x14ac:dyDescent="0.3">
      <c r="A219" s="51" t="s">
        <v>37</v>
      </c>
      <c r="B219" s="16">
        <v>601</v>
      </c>
      <c r="C219" s="21" t="s">
        <v>52</v>
      </c>
      <c r="D219" s="17" t="s">
        <v>78</v>
      </c>
      <c r="E219" s="18" t="s">
        <v>68</v>
      </c>
      <c r="F219" s="18" t="s">
        <v>83</v>
      </c>
      <c r="G219" s="18" t="s">
        <v>21</v>
      </c>
      <c r="H219" s="17" t="s">
        <v>80</v>
      </c>
      <c r="I219" s="18" t="s">
        <v>38</v>
      </c>
      <c r="J219" s="99">
        <v>200</v>
      </c>
      <c r="K219" s="99">
        <v>0</v>
      </c>
      <c r="L219" s="99"/>
      <c r="M219" s="158">
        <v>0</v>
      </c>
    </row>
    <row r="220" spans="1:13" ht="37.5" x14ac:dyDescent="0.3">
      <c r="A220" s="51" t="s">
        <v>182</v>
      </c>
      <c r="B220" s="16">
        <v>601</v>
      </c>
      <c r="C220" s="21" t="s">
        <v>52</v>
      </c>
      <c r="D220" s="17" t="s">
        <v>78</v>
      </c>
      <c r="E220" s="21" t="s">
        <v>68</v>
      </c>
      <c r="F220" s="18" t="s">
        <v>83</v>
      </c>
      <c r="G220" s="18" t="s">
        <v>43</v>
      </c>
      <c r="H220" s="17" t="s">
        <v>18</v>
      </c>
      <c r="I220" s="18" t="s">
        <v>19</v>
      </c>
      <c r="J220" s="99">
        <f t="shared" ref="J220:L221" si="35">J221</f>
        <v>50</v>
      </c>
      <c r="K220" s="99">
        <f t="shared" si="35"/>
        <v>57</v>
      </c>
      <c r="L220" s="99">
        <f t="shared" si="35"/>
        <v>55.92</v>
      </c>
      <c r="M220" s="158">
        <f t="shared" si="32"/>
        <v>98.10526315789474</v>
      </c>
    </row>
    <row r="221" spans="1:13" ht="56.25" x14ac:dyDescent="0.3">
      <c r="A221" s="53" t="s">
        <v>81</v>
      </c>
      <c r="B221" s="16">
        <v>601</v>
      </c>
      <c r="C221" s="21" t="s">
        <v>52</v>
      </c>
      <c r="D221" s="17" t="s">
        <v>78</v>
      </c>
      <c r="E221" s="18" t="s">
        <v>68</v>
      </c>
      <c r="F221" s="18" t="s">
        <v>83</v>
      </c>
      <c r="G221" s="18" t="s">
        <v>43</v>
      </c>
      <c r="H221" s="17" t="s">
        <v>82</v>
      </c>
      <c r="I221" s="18" t="s">
        <v>19</v>
      </c>
      <c r="J221" s="99">
        <f t="shared" si="35"/>
        <v>50</v>
      </c>
      <c r="K221" s="99">
        <f t="shared" si="35"/>
        <v>57</v>
      </c>
      <c r="L221" s="99">
        <f t="shared" si="35"/>
        <v>55.92</v>
      </c>
      <c r="M221" s="158">
        <f t="shared" si="32"/>
        <v>98.10526315789474</v>
      </c>
    </row>
    <row r="222" spans="1:13" ht="37.5" x14ac:dyDescent="0.3">
      <c r="A222" s="51" t="s">
        <v>35</v>
      </c>
      <c r="B222" s="16">
        <v>601</v>
      </c>
      <c r="C222" s="21" t="s">
        <v>52</v>
      </c>
      <c r="D222" s="17" t="s">
        <v>78</v>
      </c>
      <c r="E222" s="18" t="s">
        <v>68</v>
      </c>
      <c r="F222" s="18" t="s">
        <v>83</v>
      </c>
      <c r="G222" s="18" t="s">
        <v>43</v>
      </c>
      <c r="H222" s="17" t="s">
        <v>82</v>
      </c>
      <c r="I222" s="18" t="s">
        <v>36</v>
      </c>
      <c r="J222" s="99">
        <v>50</v>
      </c>
      <c r="K222" s="99">
        <v>57</v>
      </c>
      <c r="L222" s="99">
        <v>55.92</v>
      </c>
      <c r="M222" s="158">
        <f t="shared" si="32"/>
        <v>98.10526315789474</v>
      </c>
    </row>
    <row r="223" spans="1:13" ht="56.25" x14ac:dyDescent="0.3">
      <c r="A223" s="51" t="s">
        <v>329</v>
      </c>
      <c r="B223" s="16">
        <v>601</v>
      </c>
      <c r="C223" s="21" t="s">
        <v>52</v>
      </c>
      <c r="D223" s="17" t="s">
        <v>78</v>
      </c>
      <c r="E223" s="18" t="s">
        <v>68</v>
      </c>
      <c r="F223" s="18" t="s">
        <v>9</v>
      </c>
      <c r="G223" s="18" t="s">
        <v>16</v>
      </c>
      <c r="H223" s="17" t="s">
        <v>18</v>
      </c>
      <c r="I223" s="18" t="s">
        <v>19</v>
      </c>
      <c r="J223" s="99">
        <f>J224+J227+J230</f>
        <v>25</v>
      </c>
      <c r="K223" s="99">
        <f>K224+K227+K230</f>
        <v>25</v>
      </c>
      <c r="L223" s="99">
        <f>L224+L227+L230</f>
        <v>22.82</v>
      </c>
      <c r="M223" s="158">
        <f t="shared" si="32"/>
        <v>91.28</v>
      </c>
    </row>
    <row r="224" spans="1:13" ht="37.5" x14ac:dyDescent="0.3">
      <c r="A224" s="51" t="s">
        <v>330</v>
      </c>
      <c r="B224" s="16">
        <v>601</v>
      </c>
      <c r="C224" s="21" t="s">
        <v>52</v>
      </c>
      <c r="D224" s="17" t="s">
        <v>78</v>
      </c>
      <c r="E224" s="18" t="s">
        <v>68</v>
      </c>
      <c r="F224" s="18" t="s">
        <v>9</v>
      </c>
      <c r="G224" s="18" t="s">
        <v>21</v>
      </c>
      <c r="H224" s="17" t="s">
        <v>18</v>
      </c>
      <c r="I224" s="18" t="s">
        <v>19</v>
      </c>
      <c r="J224" s="99">
        <f t="shared" ref="J224:L225" si="36">J225</f>
        <v>10</v>
      </c>
      <c r="K224" s="99">
        <f t="shared" si="36"/>
        <v>10</v>
      </c>
      <c r="L224" s="99">
        <f t="shared" si="36"/>
        <v>9.66</v>
      </c>
      <c r="M224" s="158">
        <f t="shared" si="32"/>
        <v>96.6</v>
      </c>
    </row>
    <row r="225" spans="1:13" ht="37.5" x14ac:dyDescent="0.3">
      <c r="A225" s="51" t="s">
        <v>352</v>
      </c>
      <c r="B225" s="16">
        <v>601</v>
      </c>
      <c r="C225" s="21" t="s">
        <v>52</v>
      </c>
      <c r="D225" s="17" t="s">
        <v>78</v>
      </c>
      <c r="E225" s="18" t="s">
        <v>68</v>
      </c>
      <c r="F225" s="18" t="s">
        <v>9</v>
      </c>
      <c r="G225" s="18" t="s">
        <v>21</v>
      </c>
      <c r="H225" s="17" t="s">
        <v>328</v>
      </c>
      <c r="I225" s="18" t="s">
        <v>19</v>
      </c>
      <c r="J225" s="99">
        <f t="shared" si="36"/>
        <v>10</v>
      </c>
      <c r="K225" s="99">
        <f t="shared" si="36"/>
        <v>10</v>
      </c>
      <c r="L225" s="99">
        <f t="shared" si="36"/>
        <v>9.66</v>
      </c>
      <c r="M225" s="158">
        <f t="shared" si="32"/>
        <v>96.6</v>
      </c>
    </row>
    <row r="226" spans="1:13" ht="37.5" x14ac:dyDescent="0.3">
      <c r="A226" s="51" t="s">
        <v>35</v>
      </c>
      <c r="B226" s="16">
        <v>601</v>
      </c>
      <c r="C226" s="21" t="s">
        <v>52</v>
      </c>
      <c r="D226" s="17" t="s">
        <v>78</v>
      </c>
      <c r="E226" s="18" t="s">
        <v>68</v>
      </c>
      <c r="F226" s="18" t="s">
        <v>9</v>
      </c>
      <c r="G226" s="18" t="s">
        <v>21</v>
      </c>
      <c r="H226" s="17" t="s">
        <v>328</v>
      </c>
      <c r="I226" s="18" t="s">
        <v>36</v>
      </c>
      <c r="J226" s="99">
        <v>10</v>
      </c>
      <c r="K226" s="99">
        <v>10</v>
      </c>
      <c r="L226" s="99">
        <v>9.66</v>
      </c>
      <c r="M226" s="158">
        <f t="shared" si="32"/>
        <v>96.6</v>
      </c>
    </row>
    <row r="227" spans="1:13" ht="56.25" x14ac:dyDescent="0.3">
      <c r="A227" s="51" t="s">
        <v>333</v>
      </c>
      <c r="B227" s="16">
        <v>601</v>
      </c>
      <c r="C227" s="21" t="s">
        <v>52</v>
      </c>
      <c r="D227" s="17" t="s">
        <v>78</v>
      </c>
      <c r="E227" s="18" t="s">
        <v>68</v>
      </c>
      <c r="F227" s="18" t="s">
        <v>9</v>
      </c>
      <c r="G227" s="18" t="s">
        <v>43</v>
      </c>
      <c r="H227" s="17" t="s">
        <v>18</v>
      </c>
      <c r="I227" s="18" t="s">
        <v>19</v>
      </c>
      <c r="J227" s="99">
        <f>J229</f>
        <v>10</v>
      </c>
      <c r="K227" s="99">
        <f>K229</f>
        <v>10</v>
      </c>
      <c r="L227" s="99">
        <f>L229</f>
        <v>8.9600000000000009</v>
      </c>
      <c r="M227" s="158">
        <f t="shared" si="32"/>
        <v>89.600000000000009</v>
      </c>
    </row>
    <row r="228" spans="1:13" ht="56.25" x14ac:dyDescent="0.3">
      <c r="A228" s="51" t="s">
        <v>353</v>
      </c>
      <c r="B228" s="16">
        <v>601</v>
      </c>
      <c r="C228" s="21" t="s">
        <v>52</v>
      </c>
      <c r="D228" s="17" t="s">
        <v>78</v>
      </c>
      <c r="E228" s="18" t="s">
        <v>68</v>
      </c>
      <c r="F228" s="18" t="s">
        <v>9</v>
      </c>
      <c r="G228" s="18" t="s">
        <v>43</v>
      </c>
      <c r="H228" s="17" t="s">
        <v>331</v>
      </c>
      <c r="I228" s="18" t="s">
        <v>19</v>
      </c>
      <c r="J228" s="99">
        <f>J229</f>
        <v>10</v>
      </c>
      <c r="K228" s="99">
        <f>K229</f>
        <v>10</v>
      </c>
      <c r="L228" s="99">
        <f>L229</f>
        <v>8.9600000000000009</v>
      </c>
      <c r="M228" s="158">
        <f t="shared" si="32"/>
        <v>89.600000000000009</v>
      </c>
    </row>
    <row r="229" spans="1:13" ht="37.5" x14ac:dyDescent="0.3">
      <c r="A229" s="51" t="s">
        <v>35</v>
      </c>
      <c r="B229" s="16">
        <v>601</v>
      </c>
      <c r="C229" s="21" t="s">
        <v>52</v>
      </c>
      <c r="D229" s="17" t="s">
        <v>78</v>
      </c>
      <c r="E229" s="18" t="s">
        <v>68</v>
      </c>
      <c r="F229" s="18" t="s">
        <v>9</v>
      </c>
      <c r="G229" s="18" t="s">
        <v>43</v>
      </c>
      <c r="H229" s="17" t="s">
        <v>331</v>
      </c>
      <c r="I229" s="18" t="s">
        <v>36</v>
      </c>
      <c r="J229" s="99">
        <v>10</v>
      </c>
      <c r="K229" s="99">
        <v>10</v>
      </c>
      <c r="L229" s="99">
        <v>8.9600000000000009</v>
      </c>
      <c r="M229" s="158">
        <f t="shared" si="32"/>
        <v>89.600000000000009</v>
      </c>
    </row>
    <row r="230" spans="1:13" x14ac:dyDescent="0.3">
      <c r="A230" s="51" t="s">
        <v>334</v>
      </c>
      <c r="B230" s="16">
        <v>601</v>
      </c>
      <c r="C230" s="21" t="s">
        <v>52</v>
      </c>
      <c r="D230" s="17" t="s">
        <v>78</v>
      </c>
      <c r="E230" s="18" t="s">
        <v>68</v>
      </c>
      <c r="F230" s="18" t="s">
        <v>9</v>
      </c>
      <c r="G230" s="18" t="s">
        <v>23</v>
      </c>
      <c r="H230" s="17" t="s">
        <v>18</v>
      </c>
      <c r="I230" s="18" t="s">
        <v>19</v>
      </c>
      <c r="J230" s="99">
        <f>J232</f>
        <v>5</v>
      </c>
      <c r="K230" s="99">
        <f>K232</f>
        <v>5</v>
      </c>
      <c r="L230" s="99">
        <f>L232</f>
        <v>4.2</v>
      </c>
      <c r="M230" s="158">
        <f t="shared" si="32"/>
        <v>84.000000000000014</v>
      </c>
    </row>
    <row r="231" spans="1:13" x14ac:dyDescent="0.3">
      <c r="A231" s="51" t="s">
        <v>335</v>
      </c>
      <c r="B231" s="16">
        <v>601</v>
      </c>
      <c r="C231" s="21" t="s">
        <v>52</v>
      </c>
      <c r="D231" s="17" t="s">
        <v>78</v>
      </c>
      <c r="E231" s="18" t="s">
        <v>68</v>
      </c>
      <c r="F231" s="18" t="s">
        <v>9</v>
      </c>
      <c r="G231" s="18" t="s">
        <v>23</v>
      </c>
      <c r="H231" s="17" t="s">
        <v>332</v>
      </c>
      <c r="I231" s="18" t="s">
        <v>19</v>
      </c>
      <c r="J231" s="99">
        <f>J232</f>
        <v>5</v>
      </c>
      <c r="K231" s="99">
        <f>K232</f>
        <v>5</v>
      </c>
      <c r="L231" s="99">
        <f>L232</f>
        <v>4.2</v>
      </c>
      <c r="M231" s="158">
        <f t="shared" si="32"/>
        <v>84.000000000000014</v>
      </c>
    </row>
    <row r="232" spans="1:13" ht="37.5" x14ac:dyDescent="0.3">
      <c r="A232" s="51" t="s">
        <v>35</v>
      </c>
      <c r="B232" s="16">
        <v>601</v>
      </c>
      <c r="C232" s="21" t="s">
        <v>52</v>
      </c>
      <c r="D232" s="17" t="s">
        <v>78</v>
      </c>
      <c r="E232" s="18" t="s">
        <v>68</v>
      </c>
      <c r="F232" s="18" t="s">
        <v>9</v>
      </c>
      <c r="G232" s="18" t="s">
        <v>23</v>
      </c>
      <c r="H232" s="17" t="s">
        <v>332</v>
      </c>
      <c r="I232" s="18" t="s">
        <v>36</v>
      </c>
      <c r="J232" s="99">
        <v>5</v>
      </c>
      <c r="K232" s="99">
        <v>5</v>
      </c>
      <c r="L232" s="99">
        <v>4.2</v>
      </c>
      <c r="M232" s="158">
        <f t="shared" si="32"/>
        <v>84.000000000000014</v>
      </c>
    </row>
    <row r="233" spans="1:13" ht="75" x14ac:dyDescent="0.3">
      <c r="A233" s="51" t="s">
        <v>289</v>
      </c>
      <c r="B233" s="17" t="s">
        <v>210</v>
      </c>
      <c r="C233" s="21" t="s">
        <v>52</v>
      </c>
      <c r="D233" s="18">
        <v>12</v>
      </c>
      <c r="E233" s="21" t="s">
        <v>94</v>
      </c>
      <c r="F233" s="18" t="s">
        <v>17</v>
      </c>
      <c r="G233" s="18" t="s">
        <v>16</v>
      </c>
      <c r="H233" s="17" t="s">
        <v>18</v>
      </c>
      <c r="I233" s="18" t="s">
        <v>19</v>
      </c>
      <c r="J233" s="99">
        <f t="shared" ref="J233:L235" si="37">J234</f>
        <v>60</v>
      </c>
      <c r="K233" s="99">
        <f t="shared" si="37"/>
        <v>60</v>
      </c>
      <c r="L233" s="99">
        <f t="shared" si="37"/>
        <v>16.04</v>
      </c>
      <c r="M233" s="158">
        <f t="shared" si="32"/>
        <v>26.733333333333331</v>
      </c>
    </row>
    <row r="234" spans="1:13" ht="56.25" x14ac:dyDescent="0.3">
      <c r="A234" s="51" t="s">
        <v>350</v>
      </c>
      <c r="B234" s="17" t="s">
        <v>210</v>
      </c>
      <c r="C234" s="21" t="s">
        <v>52</v>
      </c>
      <c r="D234" s="18">
        <v>12</v>
      </c>
      <c r="E234" s="21" t="s">
        <v>94</v>
      </c>
      <c r="F234" s="18" t="s">
        <v>17</v>
      </c>
      <c r="G234" s="18" t="s">
        <v>21</v>
      </c>
      <c r="H234" s="17" t="s">
        <v>18</v>
      </c>
      <c r="I234" s="18" t="s">
        <v>19</v>
      </c>
      <c r="J234" s="99">
        <f t="shared" si="37"/>
        <v>60</v>
      </c>
      <c r="K234" s="99">
        <f t="shared" si="37"/>
        <v>60</v>
      </c>
      <c r="L234" s="99">
        <f t="shared" si="37"/>
        <v>16.04</v>
      </c>
      <c r="M234" s="158">
        <f t="shared" si="32"/>
        <v>26.733333333333331</v>
      </c>
    </row>
    <row r="235" spans="1:13" x14ac:dyDescent="0.3">
      <c r="A235" s="70" t="s">
        <v>406</v>
      </c>
      <c r="B235" s="17" t="s">
        <v>210</v>
      </c>
      <c r="C235" s="21" t="s">
        <v>52</v>
      </c>
      <c r="D235" s="18">
        <v>12</v>
      </c>
      <c r="E235" s="21" t="s">
        <v>94</v>
      </c>
      <c r="F235" s="18" t="s">
        <v>17</v>
      </c>
      <c r="G235" s="18" t="s">
        <v>21</v>
      </c>
      <c r="H235" s="17" t="s">
        <v>405</v>
      </c>
      <c r="I235" s="18" t="s">
        <v>19</v>
      </c>
      <c r="J235" s="99">
        <f t="shared" si="37"/>
        <v>60</v>
      </c>
      <c r="K235" s="99">
        <f t="shared" si="37"/>
        <v>60</v>
      </c>
      <c r="L235" s="99">
        <f t="shared" si="37"/>
        <v>16.04</v>
      </c>
      <c r="M235" s="158">
        <f t="shared" si="32"/>
        <v>26.733333333333331</v>
      </c>
    </row>
    <row r="236" spans="1:13" ht="37.5" x14ac:dyDescent="0.3">
      <c r="A236" s="51" t="s">
        <v>35</v>
      </c>
      <c r="B236" s="17" t="s">
        <v>210</v>
      </c>
      <c r="C236" s="21" t="s">
        <v>52</v>
      </c>
      <c r="D236" s="18">
        <v>12</v>
      </c>
      <c r="E236" s="21" t="s">
        <v>94</v>
      </c>
      <c r="F236" s="18" t="s">
        <v>17</v>
      </c>
      <c r="G236" s="18" t="s">
        <v>21</v>
      </c>
      <c r="H236" s="17" t="s">
        <v>405</v>
      </c>
      <c r="I236" s="18" t="s">
        <v>36</v>
      </c>
      <c r="J236" s="99">
        <v>60</v>
      </c>
      <c r="K236" s="99">
        <v>60</v>
      </c>
      <c r="L236" s="99">
        <v>16.04</v>
      </c>
      <c r="M236" s="158">
        <f t="shared" si="32"/>
        <v>26.733333333333331</v>
      </c>
    </row>
    <row r="237" spans="1:13" x14ac:dyDescent="0.3">
      <c r="A237" s="60" t="s">
        <v>87</v>
      </c>
      <c r="B237" s="13">
        <v>601</v>
      </c>
      <c r="C237" s="14" t="s">
        <v>68</v>
      </c>
      <c r="D237" s="14" t="s">
        <v>16</v>
      </c>
      <c r="E237" s="15" t="s">
        <v>16</v>
      </c>
      <c r="F237" s="15" t="s">
        <v>17</v>
      </c>
      <c r="G237" s="15" t="s">
        <v>16</v>
      </c>
      <c r="H237" s="14" t="s">
        <v>18</v>
      </c>
      <c r="I237" s="15" t="s">
        <v>19</v>
      </c>
      <c r="J237" s="157">
        <f>J279+J238+J244</f>
        <v>21180.81</v>
      </c>
      <c r="K237" s="157">
        <f>K279+K238+K244</f>
        <v>32269.559999999998</v>
      </c>
      <c r="L237" s="157">
        <f>L279+L238+L244</f>
        <v>29933.390000000003</v>
      </c>
      <c r="M237" s="158">
        <f t="shared" si="32"/>
        <v>92.760452885009911</v>
      </c>
    </row>
    <row r="238" spans="1:13" x14ac:dyDescent="0.3">
      <c r="A238" s="60" t="s">
        <v>215</v>
      </c>
      <c r="B238" s="15" t="s">
        <v>210</v>
      </c>
      <c r="C238" s="14" t="s">
        <v>68</v>
      </c>
      <c r="D238" s="14" t="s">
        <v>43</v>
      </c>
      <c r="E238" s="15" t="s">
        <v>16</v>
      </c>
      <c r="F238" s="15" t="s">
        <v>17</v>
      </c>
      <c r="G238" s="15" t="s">
        <v>16</v>
      </c>
      <c r="H238" s="14" t="s">
        <v>18</v>
      </c>
      <c r="I238" s="15" t="s">
        <v>19</v>
      </c>
      <c r="J238" s="157">
        <f t="shared" ref="J238:L242" si="38">J239</f>
        <v>5</v>
      </c>
      <c r="K238" s="157">
        <f t="shared" si="38"/>
        <v>75.989999999999995</v>
      </c>
      <c r="L238" s="157">
        <f t="shared" si="38"/>
        <v>73.23</v>
      </c>
      <c r="M238" s="158">
        <f t="shared" si="32"/>
        <v>96.367943150414533</v>
      </c>
    </row>
    <row r="239" spans="1:13" ht="75" x14ac:dyDescent="0.3">
      <c r="A239" s="51" t="s">
        <v>278</v>
      </c>
      <c r="B239" s="16">
        <v>601</v>
      </c>
      <c r="C239" s="17" t="s">
        <v>68</v>
      </c>
      <c r="D239" s="17" t="s">
        <v>43</v>
      </c>
      <c r="E239" s="18" t="s">
        <v>53</v>
      </c>
      <c r="F239" s="18" t="s">
        <v>17</v>
      </c>
      <c r="G239" s="18" t="s">
        <v>16</v>
      </c>
      <c r="H239" s="17" t="s">
        <v>18</v>
      </c>
      <c r="I239" s="18" t="s">
        <v>19</v>
      </c>
      <c r="J239" s="99">
        <f t="shared" si="38"/>
        <v>5</v>
      </c>
      <c r="K239" s="99">
        <f t="shared" si="38"/>
        <v>75.989999999999995</v>
      </c>
      <c r="L239" s="99">
        <f t="shared" si="38"/>
        <v>73.23</v>
      </c>
      <c r="M239" s="158">
        <f t="shared" si="32"/>
        <v>96.367943150414533</v>
      </c>
    </row>
    <row r="240" spans="1:13" ht="56.25" x14ac:dyDescent="0.3">
      <c r="A240" s="51" t="s">
        <v>275</v>
      </c>
      <c r="B240" s="16">
        <v>601</v>
      </c>
      <c r="C240" s="17" t="s">
        <v>68</v>
      </c>
      <c r="D240" s="17" t="s">
        <v>43</v>
      </c>
      <c r="E240" s="18" t="s">
        <v>53</v>
      </c>
      <c r="F240" s="18" t="s">
        <v>25</v>
      </c>
      <c r="G240" s="18" t="s">
        <v>16</v>
      </c>
      <c r="H240" s="17" t="s">
        <v>18</v>
      </c>
      <c r="I240" s="18" t="s">
        <v>19</v>
      </c>
      <c r="J240" s="99">
        <f t="shared" si="38"/>
        <v>5</v>
      </c>
      <c r="K240" s="99">
        <f t="shared" si="38"/>
        <v>75.989999999999995</v>
      </c>
      <c r="L240" s="99">
        <f t="shared" si="38"/>
        <v>73.23</v>
      </c>
      <c r="M240" s="158">
        <f t="shared" si="32"/>
        <v>96.367943150414533</v>
      </c>
    </row>
    <row r="241" spans="1:13" ht="37.5" x14ac:dyDescent="0.3">
      <c r="A241" s="51" t="s">
        <v>276</v>
      </c>
      <c r="B241" s="16">
        <v>601</v>
      </c>
      <c r="C241" s="17" t="s">
        <v>68</v>
      </c>
      <c r="D241" s="17" t="s">
        <v>43</v>
      </c>
      <c r="E241" s="18" t="s">
        <v>53</v>
      </c>
      <c r="F241" s="18" t="s">
        <v>25</v>
      </c>
      <c r="G241" s="18" t="s">
        <v>21</v>
      </c>
      <c r="H241" s="17" t="s">
        <v>18</v>
      </c>
      <c r="I241" s="18" t="s">
        <v>19</v>
      </c>
      <c r="J241" s="99">
        <f t="shared" si="38"/>
        <v>5</v>
      </c>
      <c r="K241" s="99">
        <f t="shared" si="38"/>
        <v>75.989999999999995</v>
      </c>
      <c r="L241" s="99">
        <f t="shared" si="38"/>
        <v>73.23</v>
      </c>
      <c r="M241" s="158">
        <f t="shared" si="32"/>
        <v>96.367943150414533</v>
      </c>
    </row>
    <row r="242" spans="1:13" x14ac:dyDescent="0.3">
      <c r="A242" s="51" t="s">
        <v>354</v>
      </c>
      <c r="B242" s="16">
        <v>601</v>
      </c>
      <c r="C242" s="17" t="s">
        <v>68</v>
      </c>
      <c r="D242" s="17" t="s">
        <v>43</v>
      </c>
      <c r="E242" s="18" t="s">
        <v>53</v>
      </c>
      <c r="F242" s="18" t="s">
        <v>25</v>
      </c>
      <c r="G242" s="18" t="s">
        <v>21</v>
      </c>
      <c r="H242" s="17" t="s">
        <v>277</v>
      </c>
      <c r="I242" s="18" t="s">
        <v>19</v>
      </c>
      <c r="J242" s="99">
        <f t="shared" si="38"/>
        <v>5</v>
      </c>
      <c r="K242" s="99">
        <f t="shared" si="38"/>
        <v>75.989999999999995</v>
      </c>
      <c r="L242" s="99">
        <f t="shared" si="38"/>
        <v>73.23</v>
      </c>
      <c r="M242" s="158">
        <f t="shared" si="32"/>
        <v>96.367943150414533</v>
      </c>
    </row>
    <row r="243" spans="1:13" ht="37.5" x14ac:dyDescent="0.3">
      <c r="A243" s="51" t="s">
        <v>35</v>
      </c>
      <c r="B243" s="16">
        <v>601</v>
      </c>
      <c r="C243" s="17" t="s">
        <v>68</v>
      </c>
      <c r="D243" s="17" t="s">
        <v>43</v>
      </c>
      <c r="E243" s="18" t="s">
        <v>53</v>
      </c>
      <c r="F243" s="18" t="s">
        <v>25</v>
      </c>
      <c r="G243" s="18" t="s">
        <v>21</v>
      </c>
      <c r="H243" s="17" t="s">
        <v>277</v>
      </c>
      <c r="I243" s="18" t="s">
        <v>36</v>
      </c>
      <c r="J243" s="99">
        <v>5</v>
      </c>
      <c r="K243" s="99">
        <v>75.989999999999995</v>
      </c>
      <c r="L243" s="99">
        <v>73.23</v>
      </c>
      <c r="M243" s="158">
        <f t="shared" si="32"/>
        <v>96.367943150414533</v>
      </c>
    </row>
    <row r="244" spans="1:13" x14ac:dyDescent="0.3">
      <c r="A244" s="60" t="s">
        <v>231</v>
      </c>
      <c r="B244" s="15" t="s">
        <v>210</v>
      </c>
      <c r="C244" s="14" t="s">
        <v>68</v>
      </c>
      <c r="D244" s="14" t="s">
        <v>23</v>
      </c>
      <c r="E244" s="15" t="s">
        <v>16</v>
      </c>
      <c r="F244" s="14" t="s">
        <v>17</v>
      </c>
      <c r="G244" s="15" t="s">
        <v>16</v>
      </c>
      <c r="H244" s="14" t="s">
        <v>18</v>
      </c>
      <c r="I244" s="15" t="s">
        <v>19</v>
      </c>
      <c r="J244" s="157">
        <f>J245+J267+J272</f>
        <v>20409.830000000002</v>
      </c>
      <c r="K244" s="157">
        <f>K245+K267+K272</f>
        <v>31427.589999999997</v>
      </c>
      <c r="L244" s="157">
        <f>L245+L267+L272</f>
        <v>29102.160000000003</v>
      </c>
      <c r="M244" s="158">
        <f t="shared" si="32"/>
        <v>92.600673484667468</v>
      </c>
    </row>
    <row r="245" spans="1:13" ht="75" x14ac:dyDescent="0.3">
      <c r="A245" s="51" t="s">
        <v>278</v>
      </c>
      <c r="B245" s="16">
        <v>601</v>
      </c>
      <c r="C245" s="17" t="s">
        <v>68</v>
      </c>
      <c r="D245" s="17" t="s">
        <v>23</v>
      </c>
      <c r="E245" s="18" t="s">
        <v>53</v>
      </c>
      <c r="F245" s="17" t="s">
        <v>17</v>
      </c>
      <c r="G245" s="18" t="s">
        <v>16</v>
      </c>
      <c r="H245" s="17" t="s">
        <v>18</v>
      </c>
      <c r="I245" s="18" t="s">
        <v>19</v>
      </c>
      <c r="J245" s="99">
        <f>J246+J263</f>
        <v>17781.510000000002</v>
      </c>
      <c r="K245" s="99">
        <f>K246+K263</f>
        <v>29300.409999999996</v>
      </c>
      <c r="L245" s="99">
        <f>L246+L263</f>
        <v>27966.83</v>
      </c>
      <c r="M245" s="158">
        <f t="shared" si="32"/>
        <v>95.448596111795041</v>
      </c>
    </row>
    <row r="246" spans="1:13" ht="56.25" x14ac:dyDescent="0.3">
      <c r="A246" s="51" t="s">
        <v>283</v>
      </c>
      <c r="B246" s="16">
        <v>601</v>
      </c>
      <c r="C246" s="17" t="s">
        <v>68</v>
      </c>
      <c r="D246" s="17" t="s">
        <v>23</v>
      </c>
      <c r="E246" s="18" t="s">
        <v>53</v>
      </c>
      <c r="F246" s="17" t="s">
        <v>83</v>
      </c>
      <c r="G246" s="18" t="s">
        <v>16</v>
      </c>
      <c r="H246" s="17" t="s">
        <v>18</v>
      </c>
      <c r="I246" s="18" t="s">
        <v>19</v>
      </c>
      <c r="J246" s="159">
        <f>J247+J250+J258+J253</f>
        <v>11294.51</v>
      </c>
      <c r="K246" s="159">
        <f>K247+K250+K258+K253</f>
        <v>20969.839999999997</v>
      </c>
      <c r="L246" s="159">
        <f>L247+L250+L258+L253</f>
        <v>20619.98</v>
      </c>
      <c r="M246" s="158">
        <f t="shared" si="32"/>
        <v>98.331603865360933</v>
      </c>
    </row>
    <row r="247" spans="1:13" x14ac:dyDescent="0.3">
      <c r="A247" s="51" t="s">
        <v>242</v>
      </c>
      <c r="B247" s="16">
        <v>601</v>
      </c>
      <c r="C247" s="17" t="s">
        <v>68</v>
      </c>
      <c r="D247" s="17" t="s">
        <v>23</v>
      </c>
      <c r="E247" s="18" t="s">
        <v>53</v>
      </c>
      <c r="F247" s="18" t="s">
        <v>83</v>
      </c>
      <c r="G247" s="18" t="s">
        <v>21</v>
      </c>
      <c r="H247" s="17" t="s">
        <v>18</v>
      </c>
      <c r="I247" s="18" t="s">
        <v>19</v>
      </c>
      <c r="J247" s="99">
        <f t="shared" ref="J247:L248" si="39">J248</f>
        <v>750</v>
      </c>
      <c r="K247" s="99">
        <f t="shared" si="39"/>
        <v>39.99</v>
      </c>
      <c r="L247" s="99">
        <f t="shared" si="39"/>
        <v>0</v>
      </c>
      <c r="M247" s="158">
        <f t="shared" si="32"/>
        <v>0</v>
      </c>
    </row>
    <row r="248" spans="1:13" ht="37.5" x14ac:dyDescent="0.3">
      <c r="A248" s="51" t="s">
        <v>243</v>
      </c>
      <c r="B248" s="16">
        <v>601</v>
      </c>
      <c r="C248" s="17" t="s">
        <v>68</v>
      </c>
      <c r="D248" s="17" t="s">
        <v>23</v>
      </c>
      <c r="E248" s="18" t="s">
        <v>53</v>
      </c>
      <c r="F248" s="18" t="s">
        <v>83</v>
      </c>
      <c r="G248" s="18" t="s">
        <v>21</v>
      </c>
      <c r="H248" s="17" t="s">
        <v>218</v>
      </c>
      <c r="I248" s="18" t="s">
        <v>19</v>
      </c>
      <c r="J248" s="99">
        <f t="shared" si="39"/>
        <v>750</v>
      </c>
      <c r="K248" s="99">
        <f t="shared" si="39"/>
        <v>39.99</v>
      </c>
      <c r="L248" s="99">
        <f t="shared" si="39"/>
        <v>0</v>
      </c>
      <c r="M248" s="158">
        <f t="shared" si="32"/>
        <v>0</v>
      </c>
    </row>
    <row r="249" spans="1:13" ht="37.5" x14ac:dyDescent="0.3">
      <c r="A249" s="51" t="s">
        <v>35</v>
      </c>
      <c r="B249" s="16">
        <v>601</v>
      </c>
      <c r="C249" s="17" t="s">
        <v>68</v>
      </c>
      <c r="D249" s="17" t="s">
        <v>23</v>
      </c>
      <c r="E249" s="18" t="s">
        <v>53</v>
      </c>
      <c r="F249" s="18" t="s">
        <v>83</v>
      </c>
      <c r="G249" s="18" t="s">
        <v>21</v>
      </c>
      <c r="H249" s="17" t="s">
        <v>218</v>
      </c>
      <c r="I249" s="18" t="s">
        <v>36</v>
      </c>
      <c r="J249" s="99">
        <v>750</v>
      </c>
      <c r="K249" s="99">
        <v>39.99</v>
      </c>
      <c r="L249" s="99">
        <v>0</v>
      </c>
      <c r="M249" s="158">
        <f t="shared" si="32"/>
        <v>0</v>
      </c>
    </row>
    <row r="250" spans="1:13" x14ac:dyDescent="0.3">
      <c r="A250" s="51" t="s">
        <v>244</v>
      </c>
      <c r="B250" s="18" t="s">
        <v>210</v>
      </c>
      <c r="C250" s="17" t="s">
        <v>68</v>
      </c>
      <c r="D250" s="17" t="s">
        <v>23</v>
      </c>
      <c r="E250" s="18" t="s">
        <v>53</v>
      </c>
      <c r="F250" s="18" t="s">
        <v>83</v>
      </c>
      <c r="G250" s="18" t="s">
        <v>43</v>
      </c>
      <c r="H250" s="17" t="s">
        <v>18</v>
      </c>
      <c r="I250" s="18" t="s">
        <v>19</v>
      </c>
      <c r="J250" s="99">
        <f t="shared" ref="J250:L251" si="40">J251</f>
        <v>900</v>
      </c>
      <c r="K250" s="99">
        <f t="shared" si="40"/>
        <v>1032.92</v>
      </c>
      <c r="L250" s="99">
        <f t="shared" si="40"/>
        <v>1026.1199999999999</v>
      </c>
      <c r="M250" s="158">
        <f t="shared" si="32"/>
        <v>99.341672152732045</v>
      </c>
    </row>
    <row r="251" spans="1:13" x14ac:dyDescent="0.3">
      <c r="A251" s="51" t="s">
        <v>284</v>
      </c>
      <c r="B251" s="16">
        <v>601</v>
      </c>
      <c r="C251" s="17" t="s">
        <v>68</v>
      </c>
      <c r="D251" s="17" t="s">
        <v>23</v>
      </c>
      <c r="E251" s="18" t="s">
        <v>53</v>
      </c>
      <c r="F251" s="18" t="s">
        <v>83</v>
      </c>
      <c r="G251" s="18" t="s">
        <v>43</v>
      </c>
      <c r="H251" s="17" t="s">
        <v>219</v>
      </c>
      <c r="I251" s="18" t="s">
        <v>19</v>
      </c>
      <c r="J251" s="99">
        <f t="shared" si="40"/>
        <v>900</v>
      </c>
      <c r="K251" s="99">
        <f t="shared" si="40"/>
        <v>1032.92</v>
      </c>
      <c r="L251" s="99">
        <f t="shared" si="40"/>
        <v>1026.1199999999999</v>
      </c>
      <c r="M251" s="158">
        <f t="shared" si="32"/>
        <v>99.341672152732045</v>
      </c>
    </row>
    <row r="252" spans="1:13" ht="54" customHeight="1" x14ac:dyDescent="0.3">
      <c r="A252" s="51" t="s">
        <v>35</v>
      </c>
      <c r="B252" s="16">
        <v>601</v>
      </c>
      <c r="C252" s="17" t="s">
        <v>68</v>
      </c>
      <c r="D252" s="17" t="s">
        <v>23</v>
      </c>
      <c r="E252" s="18" t="s">
        <v>53</v>
      </c>
      <c r="F252" s="18" t="s">
        <v>83</v>
      </c>
      <c r="G252" s="18" t="s">
        <v>43</v>
      </c>
      <c r="H252" s="17" t="s">
        <v>219</v>
      </c>
      <c r="I252" s="18" t="s">
        <v>36</v>
      </c>
      <c r="J252" s="99">
        <v>900</v>
      </c>
      <c r="K252" s="99">
        <v>1032.92</v>
      </c>
      <c r="L252" s="99">
        <v>1026.1199999999999</v>
      </c>
      <c r="M252" s="158">
        <f t="shared" si="32"/>
        <v>99.341672152732045</v>
      </c>
    </row>
    <row r="253" spans="1:13" ht="37.5" x14ac:dyDescent="0.3">
      <c r="A253" s="60" t="s">
        <v>485</v>
      </c>
      <c r="B253" s="13">
        <v>601</v>
      </c>
      <c r="C253" s="14" t="s">
        <v>68</v>
      </c>
      <c r="D253" s="14" t="s">
        <v>23</v>
      </c>
      <c r="E253" s="15" t="s">
        <v>53</v>
      </c>
      <c r="F253" s="15" t="s">
        <v>83</v>
      </c>
      <c r="G253" s="15" t="s">
        <v>68</v>
      </c>
      <c r="H253" s="14" t="s">
        <v>18</v>
      </c>
      <c r="I253" s="15" t="s">
        <v>19</v>
      </c>
      <c r="J253" s="157">
        <f>J254+J256</f>
        <v>3187.14</v>
      </c>
      <c r="K253" s="157">
        <f>K254+K256</f>
        <v>3155.2599999999998</v>
      </c>
      <c r="L253" s="157">
        <f>L254+L256</f>
        <v>3155.27</v>
      </c>
      <c r="M253" s="158">
        <f t="shared" si="32"/>
        <v>100.00031693109285</v>
      </c>
    </row>
    <row r="254" spans="1:13" ht="75" x14ac:dyDescent="0.3">
      <c r="A254" s="56" t="s">
        <v>465</v>
      </c>
      <c r="B254" s="16">
        <v>601</v>
      </c>
      <c r="C254" s="17" t="s">
        <v>68</v>
      </c>
      <c r="D254" s="17" t="s">
        <v>23</v>
      </c>
      <c r="E254" s="18" t="s">
        <v>53</v>
      </c>
      <c r="F254" s="18" t="s">
        <v>83</v>
      </c>
      <c r="G254" s="18" t="s">
        <v>68</v>
      </c>
      <c r="H254" s="17" t="s">
        <v>426</v>
      </c>
      <c r="I254" s="18" t="s">
        <v>19</v>
      </c>
      <c r="J254" s="99">
        <f>J255</f>
        <v>2855.94</v>
      </c>
      <c r="K254" s="99">
        <f>K255</f>
        <v>2824.06</v>
      </c>
      <c r="L254" s="99">
        <f>L255</f>
        <v>2824.07</v>
      </c>
      <c r="M254" s="158">
        <f t="shared" si="32"/>
        <v>100.00035410012535</v>
      </c>
    </row>
    <row r="255" spans="1:13" ht="37.5" x14ac:dyDescent="0.3">
      <c r="A255" s="51" t="s">
        <v>35</v>
      </c>
      <c r="B255" s="16">
        <v>601</v>
      </c>
      <c r="C255" s="17" t="s">
        <v>68</v>
      </c>
      <c r="D255" s="17" t="s">
        <v>23</v>
      </c>
      <c r="E255" s="18" t="s">
        <v>53</v>
      </c>
      <c r="F255" s="18" t="s">
        <v>83</v>
      </c>
      <c r="G255" s="18" t="s">
        <v>68</v>
      </c>
      <c r="H255" s="17" t="s">
        <v>426</v>
      </c>
      <c r="I255" s="18" t="s">
        <v>36</v>
      </c>
      <c r="J255" s="99">
        <v>2855.94</v>
      </c>
      <c r="K255" s="99">
        <v>2824.06</v>
      </c>
      <c r="L255" s="99">
        <v>2824.07</v>
      </c>
      <c r="M255" s="158">
        <f t="shared" si="32"/>
        <v>100.00035410012535</v>
      </c>
    </row>
    <row r="256" spans="1:13" ht="93.75" x14ac:dyDescent="0.3">
      <c r="A256" s="71" t="s">
        <v>479</v>
      </c>
      <c r="B256" s="16">
        <v>601</v>
      </c>
      <c r="C256" s="17" t="s">
        <v>68</v>
      </c>
      <c r="D256" s="17" t="s">
        <v>23</v>
      </c>
      <c r="E256" s="18" t="s">
        <v>53</v>
      </c>
      <c r="F256" s="17" t="s">
        <v>83</v>
      </c>
      <c r="G256" s="18" t="s">
        <v>68</v>
      </c>
      <c r="H256" s="17" t="s">
        <v>459</v>
      </c>
      <c r="I256" s="18" t="s">
        <v>19</v>
      </c>
      <c r="J256" s="99">
        <f>J257</f>
        <v>331.2</v>
      </c>
      <c r="K256" s="99">
        <f>K257</f>
        <v>331.2</v>
      </c>
      <c r="L256" s="99">
        <f>L257</f>
        <v>331.2</v>
      </c>
      <c r="M256" s="158">
        <f t="shared" si="32"/>
        <v>100</v>
      </c>
    </row>
    <row r="257" spans="1:13" ht="37.5" x14ac:dyDescent="0.3">
      <c r="A257" s="51" t="s">
        <v>35</v>
      </c>
      <c r="B257" s="18" t="s">
        <v>210</v>
      </c>
      <c r="C257" s="17" t="s">
        <v>68</v>
      </c>
      <c r="D257" s="17" t="s">
        <v>23</v>
      </c>
      <c r="E257" s="18" t="s">
        <v>53</v>
      </c>
      <c r="F257" s="17" t="s">
        <v>83</v>
      </c>
      <c r="G257" s="18" t="s">
        <v>68</v>
      </c>
      <c r="H257" s="17" t="s">
        <v>459</v>
      </c>
      <c r="I257" s="18" t="s">
        <v>36</v>
      </c>
      <c r="J257" s="99">
        <v>331.2</v>
      </c>
      <c r="K257" s="99">
        <v>331.2</v>
      </c>
      <c r="L257" s="99">
        <v>331.2</v>
      </c>
      <c r="M257" s="158">
        <f t="shared" si="32"/>
        <v>100</v>
      </c>
    </row>
    <row r="258" spans="1:13" x14ac:dyDescent="0.3">
      <c r="A258" s="51" t="s">
        <v>245</v>
      </c>
      <c r="B258" s="16">
        <v>601</v>
      </c>
      <c r="C258" s="17" t="s">
        <v>68</v>
      </c>
      <c r="D258" s="17" t="s">
        <v>23</v>
      </c>
      <c r="E258" s="18" t="s">
        <v>53</v>
      </c>
      <c r="F258" s="18" t="s">
        <v>83</v>
      </c>
      <c r="G258" s="18" t="s">
        <v>52</v>
      </c>
      <c r="H258" s="17" t="s">
        <v>18</v>
      </c>
      <c r="I258" s="18" t="s">
        <v>19</v>
      </c>
      <c r="J258" s="99">
        <f>J259+J261</f>
        <v>6457.37</v>
      </c>
      <c r="K258" s="99">
        <f>K259+K261</f>
        <v>16741.669999999998</v>
      </c>
      <c r="L258" s="99">
        <f>L259+L261</f>
        <v>16438.59</v>
      </c>
      <c r="M258" s="158">
        <f t="shared" si="32"/>
        <v>98.189666861191284</v>
      </c>
    </row>
    <row r="259" spans="1:13" x14ac:dyDescent="0.3">
      <c r="A259" s="51" t="s">
        <v>220</v>
      </c>
      <c r="B259" s="16">
        <v>601</v>
      </c>
      <c r="C259" s="17" t="s">
        <v>68</v>
      </c>
      <c r="D259" s="17" t="s">
        <v>23</v>
      </c>
      <c r="E259" s="18" t="s">
        <v>53</v>
      </c>
      <c r="F259" s="18" t="s">
        <v>83</v>
      </c>
      <c r="G259" s="18" t="s">
        <v>52</v>
      </c>
      <c r="H259" s="17" t="s">
        <v>221</v>
      </c>
      <c r="I259" s="18" t="s">
        <v>19</v>
      </c>
      <c r="J259" s="99">
        <f>J260</f>
        <v>6457.37</v>
      </c>
      <c r="K259" s="99">
        <f>K260</f>
        <v>9870.99</v>
      </c>
      <c r="L259" s="99">
        <f>L260</f>
        <v>9567.92</v>
      </c>
      <c r="M259" s="158">
        <f t="shared" si="32"/>
        <v>96.929689929784146</v>
      </c>
    </row>
    <row r="260" spans="1:13" ht="37.5" x14ac:dyDescent="0.3">
      <c r="A260" s="51" t="s">
        <v>35</v>
      </c>
      <c r="B260" s="16">
        <v>601</v>
      </c>
      <c r="C260" s="17" t="s">
        <v>68</v>
      </c>
      <c r="D260" s="17" t="s">
        <v>23</v>
      </c>
      <c r="E260" s="18" t="s">
        <v>53</v>
      </c>
      <c r="F260" s="18" t="s">
        <v>83</v>
      </c>
      <c r="G260" s="18" t="s">
        <v>52</v>
      </c>
      <c r="H260" s="17" t="s">
        <v>221</v>
      </c>
      <c r="I260" s="18" t="s">
        <v>36</v>
      </c>
      <c r="J260" s="99">
        <v>6457.37</v>
      </c>
      <c r="K260" s="99">
        <v>9870.99</v>
      </c>
      <c r="L260" s="99">
        <v>9567.92</v>
      </c>
      <c r="M260" s="158">
        <f t="shared" si="32"/>
        <v>96.929689929784146</v>
      </c>
    </row>
    <row r="261" spans="1:13" x14ac:dyDescent="0.3">
      <c r="A261" s="51" t="s">
        <v>541</v>
      </c>
      <c r="B261" s="16">
        <v>601</v>
      </c>
      <c r="C261" s="17" t="s">
        <v>68</v>
      </c>
      <c r="D261" s="17" t="s">
        <v>23</v>
      </c>
      <c r="E261" s="18" t="s">
        <v>53</v>
      </c>
      <c r="F261" s="18" t="s">
        <v>83</v>
      </c>
      <c r="G261" s="18" t="s">
        <v>52</v>
      </c>
      <c r="H261" s="17" t="s">
        <v>542</v>
      </c>
      <c r="I261" s="18" t="s">
        <v>19</v>
      </c>
      <c r="J261" s="99">
        <f>J262</f>
        <v>0</v>
      </c>
      <c r="K261" s="99">
        <f>K262</f>
        <v>6870.68</v>
      </c>
      <c r="L261" s="99">
        <f>L262</f>
        <v>6870.67</v>
      </c>
      <c r="M261" s="158">
        <f t="shared" si="32"/>
        <v>99.999854453998722</v>
      </c>
    </row>
    <row r="262" spans="1:13" ht="37.5" x14ac:dyDescent="0.3">
      <c r="A262" s="51" t="s">
        <v>35</v>
      </c>
      <c r="B262" s="16">
        <v>601</v>
      </c>
      <c r="C262" s="17" t="s">
        <v>68</v>
      </c>
      <c r="D262" s="17" t="s">
        <v>23</v>
      </c>
      <c r="E262" s="18" t="s">
        <v>53</v>
      </c>
      <c r="F262" s="18" t="s">
        <v>83</v>
      </c>
      <c r="G262" s="18" t="s">
        <v>52</v>
      </c>
      <c r="H262" s="17" t="s">
        <v>542</v>
      </c>
      <c r="I262" s="18" t="s">
        <v>36</v>
      </c>
      <c r="J262" s="99">
        <v>0</v>
      </c>
      <c r="K262" s="99">
        <v>6870.68</v>
      </c>
      <c r="L262" s="99">
        <v>6870.67</v>
      </c>
      <c r="M262" s="158">
        <f t="shared" si="32"/>
        <v>99.999854453998722</v>
      </c>
    </row>
    <row r="263" spans="1:13" ht="56.25" x14ac:dyDescent="0.3">
      <c r="A263" s="51" t="s">
        <v>241</v>
      </c>
      <c r="B263" s="16">
        <v>601</v>
      </c>
      <c r="C263" s="17" t="s">
        <v>68</v>
      </c>
      <c r="D263" s="17" t="s">
        <v>23</v>
      </c>
      <c r="E263" s="18" t="s">
        <v>53</v>
      </c>
      <c r="F263" s="17" t="s">
        <v>9</v>
      </c>
      <c r="G263" s="18" t="s">
        <v>16</v>
      </c>
      <c r="H263" s="17" t="s">
        <v>18</v>
      </c>
      <c r="I263" s="18" t="s">
        <v>19</v>
      </c>
      <c r="J263" s="99">
        <f t="shared" ref="J263:L265" si="41">J264</f>
        <v>6487</v>
      </c>
      <c r="K263" s="99">
        <f t="shared" si="41"/>
        <v>8330.57</v>
      </c>
      <c r="L263" s="99">
        <f t="shared" si="41"/>
        <v>7346.85</v>
      </c>
      <c r="M263" s="158">
        <f t="shared" si="32"/>
        <v>88.191444282924223</v>
      </c>
    </row>
    <row r="264" spans="1:13" ht="37.5" x14ac:dyDescent="0.3">
      <c r="A264" s="51" t="s">
        <v>279</v>
      </c>
      <c r="B264" s="18" t="s">
        <v>210</v>
      </c>
      <c r="C264" s="17" t="s">
        <v>68</v>
      </c>
      <c r="D264" s="17" t="s">
        <v>23</v>
      </c>
      <c r="E264" s="18" t="s">
        <v>53</v>
      </c>
      <c r="F264" s="18" t="s">
        <v>9</v>
      </c>
      <c r="G264" s="18" t="s">
        <v>21</v>
      </c>
      <c r="H264" s="17" t="s">
        <v>18</v>
      </c>
      <c r="I264" s="18" t="s">
        <v>19</v>
      </c>
      <c r="J264" s="99">
        <f t="shared" si="41"/>
        <v>6487</v>
      </c>
      <c r="K264" s="99">
        <f t="shared" si="41"/>
        <v>8330.57</v>
      </c>
      <c r="L264" s="99">
        <f t="shared" si="41"/>
        <v>7346.85</v>
      </c>
      <c r="M264" s="158">
        <f t="shared" si="32"/>
        <v>88.191444282924223</v>
      </c>
    </row>
    <row r="265" spans="1:13" ht="37.5" x14ac:dyDescent="0.3">
      <c r="A265" s="51" t="s">
        <v>282</v>
      </c>
      <c r="B265" s="16">
        <v>601</v>
      </c>
      <c r="C265" s="17" t="s">
        <v>68</v>
      </c>
      <c r="D265" s="17" t="s">
        <v>23</v>
      </c>
      <c r="E265" s="18" t="s">
        <v>53</v>
      </c>
      <c r="F265" s="18" t="s">
        <v>9</v>
      </c>
      <c r="G265" s="18" t="s">
        <v>21</v>
      </c>
      <c r="H265" s="17" t="s">
        <v>217</v>
      </c>
      <c r="I265" s="18" t="s">
        <v>19</v>
      </c>
      <c r="J265" s="99">
        <f t="shared" si="41"/>
        <v>6487</v>
      </c>
      <c r="K265" s="99">
        <f t="shared" si="41"/>
        <v>8330.57</v>
      </c>
      <c r="L265" s="99">
        <f t="shared" si="41"/>
        <v>7346.85</v>
      </c>
      <c r="M265" s="158">
        <f t="shared" si="32"/>
        <v>88.191444282924223</v>
      </c>
    </row>
    <row r="266" spans="1:13" ht="51" customHeight="1" x14ac:dyDescent="0.3">
      <c r="A266" s="51" t="s">
        <v>35</v>
      </c>
      <c r="B266" s="16">
        <v>601</v>
      </c>
      <c r="C266" s="17" t="s">
        <v>68</v>
      </c>
      <c r="D266" s="17" t="s">
        <v>23</v>
      </c>
      <c r="E266" s="18" t="s">
        <v>53</v>
      </c>
      <c r="F266" s="18" t="s">
        <v>9</v>
      </c>
      <c r="G266" s="18" t="s">
        <v>21</v>
      </c>
      <c r="H266" s="17" t="s">
        <v>217</v>
      </c>
      <c r="I266" s="18" t="s">
        <v>36</v>
      </c>
      <c r="J266" s="99">
        <v>6487</v>
      </c>
      <c r="K266" s="99">
        <v>8330.57</v>
      </c>
      <c r="L266" s="99">
        <v>7346.85</v>
      </c>
      <c r="M266" s="158">
        <f t="shared" si="32"/>
        <v>88.191444282924223</v>
      </c>
    </row>
    <row r="267" spans="1:13" ht="37.5" x14ac:dyDescent="0.3">
      <c r="A267" s="61" t="s">
        <v>211</v>
      </c>
      <c r="B267" s="16">
        <v>601</v>
      </c>
      <c r="C267" s="17" t="s">
        <v>68</v>
      </c>
      <c r="D267" s="17" t="s">
        <v>23</v>
      </c>
      <c r="E267" s="18" t="s">
        <v>216</v>
      </c>
      <c r="F267" s="18" t="s">
        <v>17</v>
      </c>
      <c r="G267" s="18" t="s">
        <v>16</v>
      </c>
      <c r="H267" s="17" t="s">
        <v>18</v>
      </c>
      <c r="I267" s="18" t="s">
        <v>19</v>
      </c>
      <c r="J267" s="99">
        <f>J269</f>
        <v>2006.9</v>
      </c>
      <c r="K267" s="99">
        <f>K269</f>
        <v>1286.49</v>
      </c>
      <c r="L267" s="99">
        <f>L269</f>
        <v>674.93</v>
      </c>
      <c r="M267" s="158">
        <f t="shared" si="32"/>
        <v>52.462902937449954</v>
      </c>
    </row>
    <row r="268" spans="1:13" ht="37.5" x14ac:dyDescent="0.3">
      <c r="A268" s="96" t="s">
        <v>488</v>
      </c>
      <c r="B268" s="16">
        <v>601</v>
      </c>
      <c r="C268" s="17" t="s">
        <v>68</v>
      </c>
      <c r="D268" s="17" t="s">
        <v>23</v>
      </c>
      <c r="E268" s="18" t="s">
        <v>216</v>
      </c>
      <c r="F268" s="18" t="s">
        <v>17</v>
      </c>
      <c r="G268" s="18" t="s">
        <v>21</v>
      </c>
      <c r="H268" s="17" t="s">
        <v>18</v>
      </c>
      <c r="I268" s="18" t="s">
        <v>19</v>
      </c>
      <c r="J268" s="99">
        <f>J269</f>
        <v>2006.9</v>
      </c>
      <c r="K268" s="99">
        <f>K269</f>
        <v>1286.49</v>
      </c>
      <c r="L268" s="99">
        <f>L269</f>
        <v>674.93</v>
      </c>
      <c r="M268" s="158">
        <f t="shared" si="32"/>
        <v>52.462902937449954</v>
      </c>
    </row>
    <row r="269" spans="1:13" x14ac:dyDescent="0.3">
      <c r="A269" s="51" t="s">
        <v>220</v>
      </c>
      <c r="B269" s="16">
        <v>601</v>
      </c>
      <c r="C269" s="17" t="s">
        <v>68</v>
      </c>
      <c r="D269" s="17" t="s">
        <v>23</v>
      </c>
      <c r="E269" s="18" t="s">
        <v>216</v>
      </c>
      <c r="F269" s="18" t="s">
        <v>17</v>
      </c>
      <c r="G269" s="18" t="s">
        <v>21</v>
      </c>
      <c r="H269" s="17" t="s">
        <v>221</v>
      </c>
      <c r="I269" s="18" t="s">
        <v>19</v>
      </c>
      <c r="J269" s="99">
        <f>J270+J271</f>
        <v>2006.9</v>
      </c>
      <c r="K269" s="99">
        <f>K270+K271</f>
        <v>1286.49</v>
      </c>
      <c r="L269" s="99">
        <f>L270+L271</f>
        <v>674.93</v>
      </c>
      <c r="M269" s="158">
        <f t="shared" si="32"/>
        <v>52.462902937449954</v>
      </c>
    </row>
    <row r="270" spans="1:13" ht="37.5" x14ac:dyDescent="0.3">
      <c r="A270" s="51" t="s">
        <v>35</v>
      </c>
      <c r="B270" s="16">
        <v>601</v>
      </c>
      <c r="C270" s="17" t="s">
        <v>68</v>
      </c>
      <c r="D270" s="17" t="s">
        <v>23</v>
      </c>
      <c r="E270" s="18" t="s">
        <v>216</v>
      </c>
      <c r="F270" s="18" t="s">
        <v>17</v>
      </c>
      <c r="G270" s="18" t="s">
        <v>21</v>
      </c>
      <c r="H270" s="17" t="s">
        <v>221</v>
      </c>
      <c r="I270" s="18" t="s">
        <v>36</v>
      </c>
      <c r="J270" s="99">
        <v>1986.9</v>
      </c>
      <c r="K270" s="99">
        <v>1286.49</v>
      </c>
      <c r="L270" s="99">
        <v>674.93</v>
      </c>
      <c r="M270" s="158">
        <f t="shared" si="32"/>
        <v>52.462902937449954</v>
      </c>
    </row>
    <row r="271" spans="1:13" x14ac:dyDescent="0.3">
      <c r="A271" s="51" t="s">
        <v>37</v>
      </c>
      <c r="B271" s="16">
        <v>601</v>
      </c>
      <c r="C271" s="17" t="s">
        <v>68</v>
      </c>
      <c r="D271" s="17" t="s">
        <v>23</v>
      </c>
      <c r="E271" s="18" t="s">
        <v>216</v>
      </c>
      <c r="F271" s="18" t="s">
        <v>17</v>
      </c>
      <c r="G271" s="18" t="s">
        <v>21</v>
      </c>
      <c r="H271" s="17" t="s">
        <v>221</v>
      </c>
      <c r="I271" s="18" t="s">
        <v>38</v>
      </c>
      <c r="J271" s="99">
        <v>20</v>
      </c>
      <c r="K271" s="99">
        <v>0</v>
      </c>
      <c r="L271" s="99">
        <v>0</v>
      </c>
      <c r="M271" s="158">
        <v>0</v>
      </c>
    </row>
    <row r="272" spans="1:13" ht="75" x14ac:dyDescent="0.3">
      <c r="A272" s="51" t="s">
        <v>422</v>
      </c>
      <c r="B272" s="16">
        <v>601</v>
      </c>
      <c r="C272" s="17" t="s">
        <v>68</v>
      </c>
      <c r="D272" s="17" t="s">
        <v>23</v>
      </c>
      <c r="E272" s="18" t="s">
        <v>113</v>
      </c>
      <c r="F272" s="18" t="s">
        <v>17</v>
      </c>
      <c r="G272" s="18" t="s">
        <v>16</v>
      </c>
      <c r="H272" s="17" t="s">
        <v>18</v>
      </c>
      <c r="I272" s="18" t="s">
        <v>19</v>
      </c>
      <c r="J272" s="99">
        <f>J276+J273</f>
        <v>621.41999999999996</v>
      </c>
      <c r="K272" s="99">
        <f>K276+K273</f>
        <v>840.69</v>
      </c>
      <c r="L272" s="99">
        <f>L276+L273</f>
        <v>460.4</v>
      </c>
      <c r="M272" s="158">
        <f t="shared" ref="M272:M334" si="42">L272/K272*100</f>
        <v>54.764538652773311</v>
      </c>
    </row>
    <row r="273" spans="1:13" x14ac:dyDescent="0.3">
      <c r="A273" s="51" t="s">
        <v>242</v>
      </c>
      <c r="B273" s="16">
        <v>601</v>
      </c>
      <c r="C273" s="17" t="s">
        <v>68</v>
      </c>
      <c r="D273" s="17" t="s">
        <v>23</v>
      </c>
      <c r="E273" s="18" t="s">
        <v>113</v>
      </c>
      <c r="F273" s="18" t="s">
        <v>17</v>
      </c>
      <c r="G273" s="18" t="s">
        <v>21</v>
      </c>
      <c r="H273" s="17" t="s">
        <v>18</v>
      </c>
      <c r="I273" s="18" t="s">
        <v>19</v>
      </c>
      <c r="J273" s="99">
        <f t="shared" ref="J273:L274" si="43">J274</f>
        <v>0</v>
      </c>
      <c r="K273" s="99">
        <f t="shared" si="43"/>
        <v>840.69</v>
      </c>
      <c r="L273" s="99">
        <f t="shared" si="43"/>
        <v>460.4</v>
      </c>
      <c r="M273" s="158">
        <f t="shared" si="42"/>
        <v>54.764538652773311</v>
      </c>
    </row>
    <row r="274" spans="1:13" ht="37.5" x14ac:dyDescent="0.3">
      <c r="A274" s="51" t="s">
        <v>243</v>
      </c>
      <c r="B274" s="16">
        <v>601</v>
      </c>
      <c r="C274" s="17" t="s">
        <v>68</v>
      </c>
      <c r="D274" s="17" t="s">
        <v>23</v>
      </c>
      <c r="E274" s="18" t="s">
        <v>113</v>
      </c>
      <c r="F274" s="18" t="s">
        <v>17</v>
      </c>
      <c r="G274" s="18" t="s">
        <v>21</v>
      </c>
      <c r="H274" s="17" t="s">
        <v>218</v>
      </c>
      <c r="I274" s="18" t="s">
        <v>19</v>
      </c>
      <c r="J274" s="99">
        <f t="shared" si="43"/>
        <v>0</v>
      </c>
      <c r="K274" s="99">
        <f t="shared" si="43"/>
        <v>840.69</v>
      </c>
      <c r="L274" s="99">
        <f t="shared" si="43"/>
        <v>460.4</v>
      </c>
      <c r="M274" s="158">
        <f t="shared" si="42"/>
        <v>54.764538652773311</v>
      </c>
    </row>
    <row r="275" spans="1:13" ht="37.5" x14ac:dyDescent="0.3">
      <c r="A275" s="51" t="s">
        <v>35</v>
      </c>
      <c r="B275" s="16">
        <v>601</v>
      </c>
      <c r="C275" s="17" t="s">
        <v>68</v>
      </c>
      <c r="D275" s="17" t="s">
        <v>23</v>
      </c>
      <c r="E275" s="18" t="s">
        <v>113</v>
      </c>
      <c r="F275" s="18" t="s">
        <v>17</v>
      </c>
      <c r="G275" s="18" t="s">
        <v>21</v>
      </c>
      <c r="H275" s="17" t="s">
        <v>218</v>
      </c>
      <c r="I275" s="18" t="s">
        <v>36</v>
      </c>
      <c r="J275" s="99">
        <v>0</v>
      </c>
      <c r="K275" s="99">
        <v>840.69</v>
      </c>
      <c r="L275" s="99">
        <v>460.4</v>
      </c>
      <c r="M275" s="158">
        <f t="shared" si="42"/>
        <v>54.764538652773311</v>
      </c>
    </row>
    <row r="276" spans="1:13" ht="37.5" x14ac:dyDescent="0.3">
      <c r="A276" s="53" t="s">
        <v>421</v>
      </c>
      <c r="B276" s="16">
        <v>601</v>
      </c>
      <c r="C276" s="17" t="s">
        <v>68</v>
      </c>
      <c r="D276" s="17" t="s">
        <v>23</v>
      </c>
      <c r="E276" s="18" t="s">
        <v>113</v>
      </c>
      <c r="F276" s="18" t="s">
        <v>17</v>
      </c>
      <c r="G276" s="18" t="s">
        <v>418</v>
      </c>
      <c r="H276" s="17" t="s">
        <v>18</v>
      </c>
      <c r="I276" s="18" t="s">
        <v>19</v>
      </c>
      <c r="J276" s="99">
        <f t="shared" ref="J276:L277" si="44">J277</f>
        <v>621.41999999999996</v>
      </c>
      <c r="K276" s="99">
        <f t="shared" si="44"/>
        <v>0</v>
      </c>
      <c r="L276" s="99">
        <f t="shared" si="44"/>
        <v>0</v>
      </c>
      <c r="M276" s="158">
        <v>0</v>
      </c>
    </row>
    <row r="277" spans="1:13" ht="37.5" x14ac:dyDescent="0.3">
      <c r="A277" s="52" t="s">
        <v>420</v>
      </c>
      <c r="B277" s="16">
        <v>601</v>
      </c>
      <c r="C277" s="17" t="s">
        <v>68</v>
      </c>
      <c r="D277" s="17" t="s">
        <v>23</v>
      </c>
      <c r="E277" s="18" t="s">
        <v>113</v>
      </c>
      <c r="F277" s="18" t="s">
        <v>17</v>
      </c>
      <c r="G277" s="18" t="s">
        <v>418</v>
      </c>
      <c r="H277" s="17" t="s">
        <v>419</v>
      </c>
      <c r="I277" s="18" t="s">
        <v>19</v>
      </c>
      <c r="J277" s="99">
        <f t="shared" si="44"/>
        <v>621.41999999999996</v>
      </c>
      <c r="K277" s="99">
        <f t="shared" si="44"/>
        <v>0</v>
      </c>
      <c r="L277" s="99">
        <f t="shared" si="44"/>
        <v>0</v>
      </c>
      <c r="M277" s="158">
        <v>0</v>
      </c>
    </row>
    <row r="278" spans="1:13" ht="37.5" x14ac:dyDescent="0.3">
      <c r="A278" s="51" t="s">
        <v>35</v>
      </c>
      <c r="B278" s="16">
        <v>601</v>
      </c>
      <c r="C278" s="17" t="s">
        <v>68</v>
      </c>
      <c r="D278" s="17" t="s">
        <v>23</v>
      </c>
      <c r="E278" s="18" t="s">
        <v>113</v>
      </c>
      <c r="F278" s="18" t="s">
        <v>17</v>
      </c>
      <c r="G278" s="18" t="s">
        <v>418</v>
      </c>
      <c r="H278" s="17" t="s">
        <v>419</v>
      </c>
      <c r="I278" s="18" t="s">
        <v>36</v>
      </c>
      <c r="J278" s="99">
        <v>621.41999999999996</v>
      </c>
      <c r="K278" s="99">
        <v>0</v>
      </c>
      <c r="L278" s="99">
        <v>0</v>
      </c>
      <c r="M278" s="158">
        <v>0</v>
      </c>
    </row>
    <row r="279" spans="1:13" ht="37.5" x14ac:dyDescent="0.3">
      <c r="A279" s="60" t="s">
        <v>317</v>
      </c>
      <c r="B279" s="13">
        <v>601</v>
      </c>
      <c r="C279" s="14" t="s">
        <v>68</v>
      </c>
      <c r="D279" s="14" t="s">
        <v>68</v>
      </c>
      <c r="E279" s="15" t="s">
        <v>16</v>
      </c>
      <c r="F279" s="15" t="s">
        <v>17</v>
      </c>
      <c r="G279" s="15" t="s">
        <v>16</v>
      </c>
      <c r="H279" s="14" t="s">
        <v>18</v>
      </c>
      <c r="I279" s="15" t="s">
        <v>19</v>
      </c>
      <c r="J279" s="157">
        <f t="shared" ref="J279:L281" si="45">J280</f>
        <v>765.98</v>
      </c>
      <c r="K279" s="157">
        <f t="shared" si="45"/>
        <v>765.98</v>
      </c>
      <c r="L279" s="157">
        <f t="shared" si="45"/>
        <v>758</v>
      </c>
      <c r="M279" s="158">
        <f t="shared" si="42"/>
        <v>98.95819734196715</v>
      </c>
    </row>
    <row r="280" spans="1:13" ht="56.25" x14ac:dyDescent="0.3">
      <c r="A280" s="51" t="s">
        <v>135</v>
      </c>
      <c r="B280" s="16">
        <v>601</v>
      </c>
      <c r="C280" s="17" t="s">
        <v>68</v>
      </c>
      <c r="D280" s="17" t="s">
        <v>68</v>
      </c>
      <c r="E280" s="18" t="s">
        <v>88</v>
      </c>
      <c r="F280" s="18" t="s">
        <v>17</v>
      </c>
      <c r="G280" s="18" t="s">
        <v>16</v>
      </c>
      <c r="H280" s="17" t="s">
        <v>18</v>
      </c>
      <c r="I280" s="18" t="s">
        <v>19</v>
      </c>
      <c r="J280" s="99">
        <f t="shared" si="45"/>
        <v>765.98</v>
      </c>
      <c r="K280" s="99">
        <f t="shared" si="45"/>
        <v>765.98</v>
      </c>
      <c r="L280" s="99">
        <f t="shared" si="45"/>
        <v>758</v>
      </c>
      <c r="M280" s="158">
        <f t="shared" si="42"/>
        <v>98.95819734196715</v>
      </c>
    </row>
    <row r="281" spans="1:13" s="22" customFormat="1" ht="37.5" x14ac:dyDescent="0.3">
      <c r="A281" s="1" t="s">
        <v>433</v>
      </c>
      <c r="B281" s="16">
        <v>601</v>
      </c>
      <c r="C281" s="24" t="s">
        <v>68</v>
      </c>
      <c r="D281" s="24" t="s">
        <v>68</v>
      </c>
      <c r="E281" s="25" t="s">
        <v>88</v>
      </c>
      <c r="F281" s="18" t="s">
        <v>17</v>
      </c>
      <c r="G281" s="25" t="s">
        <v>16</v>
      </c>
      <c r="H281" s="24" t="s">
        <v>89</v>
      </c>
      <c r="I281" s="18" t="s">
        <v>19</v>
      </c>
      <c r="J281" s="99">
        <f t="shared" si="45"/>
        <v>765.98</v>
      </c>
      <c r="K281" s="99">
        <f t="shared" si="45"/>
        <v>765.98</v>
      </c>
      <c r="L281" s="99">
        <f t="shared" si="45"/>
        <v>758</v>
      </c>
      <c r="M281" s="158">
        <f t="shared" si="42"/>
        <v>98.95819734196715</v>
      </c>
    </row>
    <row r="282" spans="1:13" ht="37.5" x14ac:dyDescent="0.3">
      <c r="A282" s="51" t="s">
        <v>35</v>
      </c>
      <c r="B282" s="16">
        <v>601</v>
      </c>
      <c r="C282" s="18" t="s">
        <v>68</v>
      </c>
      <c r="D282" s="18" t="s">
        <v>68</v>
      </c>
      <c r="E282" s="18" t="s">
        <v>88</v>
      </c>
      <c r="F282" s="18" t="s">
        <v>17</v>
      </c>
      <c r="G282" s="18" t="s">
        <v>16</v>
      </c>
      <c r="H282" s="17" t="s">
        <v>89</v>
      </c>
      <c r="I282" s="18" t="s">
        <v>36</v>
      </c>
      <c r="J282" s="99">
        <v>765.98</v>
      </c>
      <c r="K282" s="99">
        <v>765.98</v>
      </c>
      <c r="L282" s="99">
        <v>758</v>
      </c>
      <c r="M282" s="158">
        <f t="shared" si="42"/>
        <v>98.95819734196715</v>
      </c>
    </row>
    <row r="283" spans="1:13" x14ac:dyDescent="0.3">
      <c r="A283" s="60" t="s">
        <v>590</v>
      </c>
      <c r="B283" s="13">
        <v>601</v>
      </c>
      <c r="C283" s="14" t="s">
        <v>65</v>
      </c>
      <c r="D283" s="14" t="s">
        <v>16</v>
      </c>
      <c r="E283" s="15" t="s">
        <v>16</v>
      </c>
      <c r="F283" s="15" t="s">
        <v>17</v>
      </c>
      <c r="G283" s="15" t="s">
        <v>16</v>
      </c>
      <c r="H283" s="14" t="s">
        <v>18</v>
      </c>
      <c r="I283" s="15" t="s">
        <v>19</v>
      </c>
      <c r="J283" s="157">
        <f t="shared" ref="J283:L288" si="46">J284</f>
        <v>0</v>
      </c>
      <c r="K283" s="157">
        <f t="shared" si="46"/>
        <v>1223.97</v>
      </c>
      <c r="L283" s="157">
        <f t="shared" si="46"/>
        <v>1223.97</v>
      </c>
      <c r="M283" s="158">
        <f t="shared" si="42"/>
        <v>100</v>
      </c>
    </row>
    <row r="284" spans="1:13" x14ac:dyDescent="0.3">
      <c r="A284" s="51" t="s">
        <v>591</v>
      </c>
      <c r="B284" s="16">
        <v>601</v>
      </c>
      <c r="C284" s="17" t="s">
        <v>65</v>
      </c>
      <c r="D284" s="17" t="s">
        <v>68</v>
      </c>
      <c r="E284" s="18" t="s">
        <v>16</v>
      </c>
      <c r="F284" s="18" t="s">
        <v>17</v>
      </c>
      <c r="G284" s="18" t="s">
        <v>16</v>
      </c>
      <c r="H284" s="17" t="s">
        <v>18</v>
      </c>
      <c r="I284" s="18" t="s">
        <v>19</v>
      </c>
      <c r="J284" s="99">
        <f t="shared" si="46"/>
        <v>0</v>
      </c>
      <c r="K284" s="99">
        <f t="shared" si="46"/>
        <v>1223.97</v>
      </c>
      <c r="L284" s="99">
        <f t="shared" si="46"/>
        <v>1223.97</v>
      </c>
      <c r="M284" s="158">
        <f t="shared" si="42"/>
        <v>100</v>
      </c>
    </row>
    <row r="285" spans="1:13" ht="75" x14ac:dyDescent="0.3">
      <c r="A285" s="51" t="s">
        <v>278</v>
      </c>
      <c r="B285" s="16">
        <v>601</v>
      </c>
      <c r="C285" s="17" t="s">
        <v>65</v>
      </c>
      <c r="D285" s="17" t="s">
        <v>68</v>
      </c>
      <c r="E285" s="18" t="s">
        <v>53</v>
      </c>
      <c r="F285" s="17" t="s">
        <v>17</v>
      </c>
      <c r="G285" s="18" t="s">
        <v>16</v>
      </c>
      <c r="H285" s="17" t="s">
        <v>18</v>
      </c>
      <c r="I285" s="18" t="s">
        <v>19</v>
      </c>
      <c r="J285" s="99">
        <f t="shared" si="46"/>
        <v>0</v>
      </c>
      <c r="K285" s="99">
        <f t="shared" si="46"/>
        <v>1223.97</v>
      </c>
      <c r="L285" s="99">
        <f t="shared" si="46"/>
        <v>1223.97</v>
      </c>
      <c r="M285" s="158">
        <f t="shared" si="42"/>
        <v>100</v>
      </c>
    </row>
    <row r="286" spans="1:13" ht="56.25" x14ac:dyDescent="0.3">
      <c r="A286" s="51" t="s">
        <v>283</v>
      </c>
      <c r="B286" s="16">
        <v>601</v>
      </c>
      <c r="C286" s="17" t="s">
        <v>65</v>
      </c>
      <c r="D286" s="17" t="s">
        <v>68</v>
      </c>
      <c r="E286" s="18" t="s">
        <v>53</v>
      </c>
      <c r="F286" s="17" t="s">
        <v>83</v>
      </c>
      <c r="G286" s="18" t="s">
        <v>16</v>
      </c>
      <c r="H286" s="17" t="s">
        <v>18</v>
      </c>
      <c r="I286" s="18" t="s">
        <v>19</v>
      </c>
      <c r="J286" s="99">
        <f t="shared" si="46"/>
        <v>0</v>
      </c>
      <c r="K286" s="99">
        <f t="shared" si="46"/>
        <v>1223.97</v>
      </c>
      <c r="L286" s="99">
        <f t="shared" si="46"/>
        <v>1223.97</v>
      </c>
      <c r="M286" s="158">
        <f t="shared" si="42"/>
        <v>100</v>
      </c>
    </row>
    <row r="287" spans="1:13" ht="37.5" x14ac:dyDescent="0.3">
      <c r="A287" s="51" t="s">
        <v>534</v>
      </c>
      <c r="B287" s="16">
        <v>601</v>
      </c>
      <c r="C287" s="17" t="s">
        <v>65</v>
      </c>
      <c r="D287" s="17" t="s">
        <v>68</v>
      </c>
      <c r="E287" s="18" t="s">
        <v>53</v>
      </c>
      <c r="F287" s="18" t="s">
        <v>83</v>
      </c>
      <c r="G287" s="18" t="s">
        <v>535</v>
      </c>
      <c r="H287" s="17" t="s">
        <v>18</v>
      </c>
      <c r="I287" s="18" t="s">
        <v>19</v>
      </c>
      <c r="J287" s="99">
        <f t="shared" si="46"/>
        <v>0</v>
      </c>
      <c r="K287" s="99">
        <f t="shared" si="46"/>
        <v>1223.97</v>
      </c>
      <c r="L287" s="99">
        <f t="shared" si="46"/>
        <v>1223.97</v>
      </c>
      <c r="M287" s="158">
        <f t="shared" si="42"/>
        <v>100</v>
      </c>
    </row>
    <row r="288" spans="1:13" ht="37.5" x14ac:dyDescent="0.3">
      <c r="A288" s="51" t="s">
        <v>537</v>
      </c>
      <c r="B288" s="16">
        <v>601</v>
      </c>
      <c r="C288" s="17" t="s">
        <v>65</v>
      </c>
      <c r="D288" s="17" t="s">
        <v>68</v>
      </c>
      <c r="E288" s="18" t="s">
        <v>53</v>
      </c>
      <c r="F288" s="18" t="s">
        <v>83</v>
      </c>
      <c r="G288" s="18" t="s">
        <v>535</v>
      </c>
      <c r="H288" s="17" t="s">
        <v>536</v>
      </c>
      <c r="I288" s="18" t="s">
        <v>19</v>
      </c>
      <c r="J288" s="99">
        <f t="shared" si="46"/>
        <v>0</v>
      </c>
      <c r="K288" s="99">
        <f t="shared" si="46"/>
        <v>1223.97</v>
      </c>
      <c r="L288" s="99">
        <f t="shared" si="46"/>
        <v>1223.97</v>
      </c>
      <c r="M288" s="158">
        <f t="shared" si="42"/>
        <v>100</v>
      </c>
    </row>
    <row r="289" spans="1:13" ht="37.5" x14ac:dyDescent="0.3">
      <c r="A289" s="51" t="s">
        <v>35</v>
      </c>
      <c r="B289" s="16">
        <v>601</v>
      </c>
      <c r="C289" s="17" t="s">
        <v>65</v>
      </c>
      <c r="D289" s="17" t="s">
        <v>68</v>
      </c>
      <c r="E289" s="18" t="s">
        <v>53</v>
      </c>
      <c r="F289" s="18" t="s">
        <v>83</v>
      </c>
      <c r="G289" s="18" t="s">
        <v>535</v>
      </c>
      <c r="H289" s="17" t="s">
        <v>536</v>
      </c>
      <c r="I289" s="18" t="s">
        <v>36</v>
      </c>
      <c r="J289" s="99">
        <v>0</v>
      </c>
      <c r="K289" s="99">
        <v>1223.97</v>
      </c>
      <c r="L289" s="99">
        <v>1223.97</v>
      </c>
      <c r="M289" s="158">
        <f t="shared" si="42"/>
        <v>100</v>
      </c>
    </row>
    <row r="290" spans="1:13" x14ac:dyDescent="0.3">
      <c r="A290" s="60" t="s">
        <v>100</v>
      </c>
      <c r="B290" s="13">
        <v>601</v>
      </c>
      <c r="C290" s="15" t="s">
        <v>53</v>
      </c>
      <c r="D290" s="14" t="s">
        <v>16</v>
      </c>
      <c r="E290" s="15" t="s">
        <v>16</v>
      </c>
      <c r="F290" s="15" t="s">
        <v>17</v>
      </c>
      <c r="G290" s="15" t="s">
        <v>16</v>
      </c>
      <c r="H290" s="14" t="s">
        <v>18</v>
      </c>
      <c r="I290" s="15" t="s">
        <v>19</v>
      </c>
      <c r="J290" s="157">
        <f>J291+J296+J300+J309</f>
        <v>560</v>
      </c>
      <c r="K290" s="157">
        <f>K291+K296+K300+K309</f>
        <v>221.94</v>
      </c>
      <c r="L290" s="157">
        <f>L291+L296+L300+L309</f>
        <v>142.10999999999999</v>
      </c>
      <c r="M290" s="158">
        <f t="shared" si="42"/>
        <v>64.030819140308182</v>
      </c>
    </row>
    <row r="291" spans="1:13" x14ac:dyDescent="0.3">
      <c r="A291" s="92" t="s">
        <v>101</v>
      </c>
      <c r="B291" s="16">
        <v>601</v>
      </c>
      <c r="C291" s="18" t="s">
        <v>53</v>
      </c>
      <c r="D291" s="17" t="s">
        <v>21</v>
      </c>
      <c r="E291" s="18" t="s">
        <v>16</v>
      </c>
      <c r="F291" s="18" t="s">
        <v>17</v>
      </c>
      <c r="G291" s="18" t="s">
        <v>16</v>
      </c>
      <c r="H291" s="17" t="s">
        <v>18</v>
      </c>
      <c r="I291" s="17" t="s">
        <v>19</v>
      </c>
      <c r="J291" s="99">
        <f t="shared" ref="J291:L294" si="47">J292</f>
        <v>80</v>
      </c>
      <c r="K291" s="99">
        <f t="shared" si="47"/>
        <v>66.95</v>
      </c>
      <c r="L291" s="99">
        <f t="shared" si="47"/>
        <v>66.959999999999994</v>
      </c>
      <c r="M291" s="158">
        <f t="shared" si="42"/>
        <v>100.01493651979088</v>
      </c>
    </row>
    <row r="292" spans="1:13" ht="75" x14ac:dyDescent="0.3">
      <c r="A292" s="92" t="s">
        <v>497</v>
      </c>
      <c r="B292" s="16">
        <v>601</v>
      </c>
      <c r="C292" s="18" t="s">
        <v>53</v>
      </c>
      <c r="D292" s="17" t="s">
        <v>21</v>
      </c>
      <c r="E292" s="18" t="s">
        <v>136</v>
      </c>
      <c r="F292" s="18" t="s">
        <v>17</v>
      </c>
      <c r="G292" s="18" t="s">
        <v>16</v>
      </c>
      <c r="H292" s="17" t="s">
        <v>18</v>
      </c>
      <c r="I292" s="17" t="s">
        <v>19</v>
      </c>
      <c r="J292" s="99">
        <f t="shared" si="47"/>
        <v>80</v>
      </c>
      <c r="K292" s="99">
        <f t="shared" si="47"/>
        <v>66.95</v>
      </c>
      <c r="L292" s="99">
        <f t="shared" si="47"/>
        <v>66.959999999999994</v>
      </c>
      <c r="M292" s="158">
        <f t="shared" si="42"/>
        <v>100.01493651979088</v>
      </c>
    </row>
    <row r="293" spans="1:13" ht="37.5" x14ac:dyDescent="0.3">
      <c r="A293" s="92" t="s">
        <v>502</v>
      </c>
      <c r="B293" s="16">
        <v>601</v>
      </c>
      <c r="C293" s="18" t="s">
        <v>53</v>
      </c>
      <c r="D293" s="17" t="s">
        <v>21</v>
      </c>
      <c r="E293" s="18" t="s">
        <v>136</v>
      </c>
      <c r="F293" s="18" t="s">
        <v>17</v>
      </c>
      <c r="G293" s="18" t="s">
        <v>91</v>
      </c>
      <c r="H293" s="17" t="s">
        <v>18</v>
      </c>
      <c r="I293" s="17" t="s">
        <v>19</v>
      </c>
      <c r="J293" s="99">
        <f t="shared" si="47"/>
        <v>80</v>
      </c>
      <c r="K293" s="99">
        <f t="shared" si="47"/>
        <v>66.95</v>
      </c>
      <c r="L293" s="99">
        <f t="shared" si="47"/>
        <v>66.959999999999994</v>
      </c>
      <c r="M293" s="158">
        <f t="shared" si="42"/>
        <v>100.01493651979088</v>
      </c>
    </row>
    <row r="294" spans="1:13" ht="37.5" x14ac:dyDescent="0.3">
      <c r="A294" s="92" t="s">
        <v>501</v>
      </c>
      <c r="B294" s="16">
        <v>601</v>
      </c>
      <c r="C294" s="18" t="s">
        <v>53</v>
      </c>
      <c r="D294" s="17" t="s">
        <v>21</v>
      </c>
      <c r="E294" s="18" t="s">
        <v>136</v>
      </c>
      <c r="F294" s="18" t="s">
        <v>17</v>
      </c>
      <c r="G294" s="18" t="s">
        <v>91</v>
      </c>
      <c r="H294" s="17" t="s">
        <v>498</v>
      </c>
      <c r="I294" s="17" t="s">
        <v>19</v>
      </c>
      <c r="J294" s="99">
        <f t="shared" si="47"/>
        <v>80</v>
      </c>
      <c r="K294" s="99">
        <f t="shared" si="47"/>
        <v>66.95</v>
      </c>
      <c r="L294" s="99">
        <f t="shared" si="47"/>
        <v>66.959999999999994</v>
      </c>
      <c r="M294" s="158">
        <f t="shared" si="42"/>
        <v>100.01493651979088</v>
      </c>
    </row>
    <row r="295" spans="1:13" ht="37.5" x14ac:dyDescent="0.3">
      <c r="A295" s="92" t="s">
        <v>35</v>
      </c>
      <c r="B295" s="16">
        <v>601</v>
      </c>
      <c r="C295" s="18" t="s">
        <v>53</v>
      </c>
      <c r="D295" s="17" t="s">
        <v>21</v>
      </c>
      <c r="E295" s="18" t="s">
        <v>136</v>
      </c>
      <c r="F295" s="18" t="s">
        <v>17</v>
      </c>
      <c r="G295" s="18" t="s">
        <v>91</v>
      </c>
      <c r="H295" s="17" t="s">
        <v>498</v>
      </c>
      <c r="I295" s="17" t="s">
        <v>36</v>
      </c>
      <c r="J295" s="99">
        <v>80</v>
      </c>
      <c r="K295" s="99">
        <v>66.95</v>
      </c>
      <c r="L295" s="99">
        <v>66.959999999999994</v>
      </c>
      <c r="M295" s="158">
        <f t="shared" si="42"/>
        <v>100.01493651979088</v>
      </c>
    </row>
    <row r="296" spans="1:13" ht="75" x14ac:dyDescent="0.3">
      <c r="A296" s="92" t="s">
        <v>497</v>
      </c>
      <c r="B296" s="16">
        <v>601</v>
      </c>
      <c r="C296" s="18" t="s">
        <v>53</v>
      </c>
      <c r="D296" s="17" t="s">
        <v>43</v>
      </c>
      <c r="E296" s="18" t="s">
        <v>136</v>
      </c>
      <c r="F296" s="18" t="s">
        <v>17</v>
      </c>
      <c r="G296" s="18" t="s">
        <v>16</v>
      </c>
      <c r="H296" s="17" t="s">
        <v>18</v>
      </c>
      <c r="I296" s="17" t="s">
        <v>19</v>
      </c>
      <c r="J296" s="99">
        <f t="shared" ref="J296:L298" si="48">J297</f>
        <v>350</v>
      </c>
      <c r="K296" s="99">
        <f t="shared" si="48"/>
        <v>14.35</v>
      </c>
      <c r="L296" s="99">
        <f t="shared" si="48"/>
        <v>14.35</v>
      </c>
      <c r="M296" s="158">
        <f t="shared" si="42"/>
        <v>100</v>
      </c>
    </row>
    <row r="297" spans="1:13" ht="56.25" x14ac:dyDescent="0.3">
      <c r="A297" s="92" t="s">
        <v>499</v>
      </c>
      <c r="B297" s="16">
        <v>601</v>
      </c>
      <c r="C297" s="18" t="s">
        <v>53</v>
      </c>
      <c r="D297" s="17" t="s">
        <v>43</v>
      </c>
      <c r="E297" s="18" t="s">
        <v>136</v>
      </c>
      <c r="F297" s="18" t="s">
        <v>17</v>
      </c>
      <c r="G297" s="18" t="s">
        <v>91</v>
      </c>
      <c r="H297" s="17" t="s">
        <v>18</v>
      </c>
      <c r="I297" s="17" t="s">
        <v>19</v>
      </c>
      <c r="J297" s="99">
        <f t="shared" si="48"/>
        <v>350</v>
      </c>
      <c r="K297" s="99">
        <f t="shared" si="48"/>
        <v>14.35</v>
      </c>
      <c r="L297" s="99">
        <f t="shared" si="48"/>
        <v>14.35</v>
      </c>
      <c r="M297" s="158">
        <f t="shared" si="42"/>
        <v>100</v>
      </c>
    </row>
    <row r="298" spans="1:13" ht="56.25" x14ac:dyDescent="0.3">
      <c r="A298" s="92" t="s">
        <v>500</v>
      </c>
      <c r="B298" s="16">
        <v>601</v>
      </c>
      <c r="C298" s="18" t="s">
        <v>53</v>
      </c>
      <c r="D298" s="17" t="s">
        <v>43</v>
      </c>
      <c r="E298" s="18" t="s">
        <v>136</v>
      </c>
      <c r="F298" s="18" t="s">
        <v>17</v>
      </c>
      <c r="G298" s="18" t="s">
        <v>91</v>
      </c>
      <c r="H298" s="17" t="s">
        <v>498</v>
      </c>
      <c r="I298" s="17" t="s">
        <v>19</v>
      </c>
      <c r="J298" s="99">
        <f t="shared" si="48"/>
        <v>350</v>
      </c>
      <c r="K298" s="99">
        <f t="shared" si="48"/>
        <v>14.35</v>
      </c>
      <c r="L298" s="99">
        <f t="shared" si="48"/>
        <v>14.35</v>
      </c>
      <c r="M298" s="158">
        <f t="shared" si="42"/>
        <v>100</v>
      </c>
    </row>
    <row r="299" spans="1:13" ht="37.5" x14ac:dyDescent="0.3">
      <c r="A299" s="92" t="s">
        <v>35</v>
      </c>
      <c r="B299" s="16">
        <v>601</v>
      </c>
      <c r="C299" s="18" t="s">
        <v>53</v>
      </c>
      <c r="D299" s="17" t="s">
        <v>43</v>
      </c>
      <c r="E299" s="18" t="s">
        <v>136</v>
      </c>
      <c r="F299" s="18" t="s">
        <v>17</v>
      </c>
      <c r="G299" s="18" t="s">
        <v>91</v>
      </c>
      <c r="H299" s="17" t="s">
        <v>498</v>
      </c>
      <c r="I299" s="17" t="s">
        <v>36</v>
      </c>
      <c r="J299" s="99">
        <v>350</v>
      </c>
      <c r="K299" s="99">
        <v>14.35</v>
      </c>
      <c r="L299" s="99">
        <v>14.35</v>
      </c>
      <c r="M299" s="158">
        <f t="shared" si="42"/>
        <v>100</v>
      </c>
    </row>
    <row r="300" spans="1:13" x14ac:dyDescent="0.3">
      <c r="A300" s="92" t="s">
        <v>154</v>
      </c>
      <c r="B300" s="16">
        <v>601</v>
      </c>
      <c r="C300" s="18" t="s">
        <v>53</v>
      </c>
      <c r="D300" s="17" t="s">
        <v>23</v>
      </c>
      <c r="E300" s="18" t="s">
        <v>16</v>
      </c>
      <c r="F300" s="18" t="s">
        <v>17</v>
      </c>
      <c r="G300" s="18" t="s">
        <v>16</v>
      </c>
      <c r="H300" s="17" t="s">
        <v>18</v>
      </c>
      <c r="I300" s="17" t="s">
        <v>19</v>
      </c>
      <c r="J300" s="99">
        <f>J301+J305</f>
        <v>50</v>
      </c>
      <c r="K300" s="99">
        <f>K301+K305</f>
        <v>68.540000000000006</v>
      </c>
      <c r="L300" s="99">
        <f>L301+L305</f>
        <v>28.7</v>
      </c>
      <c r="M300" s="158">
        <f t="shared" si="42"/>
        <v>41.873358622702064</v>
      </c>
    </row>
    <row r="301" spans="1:13" ht="56.25" x14ac:dyDescent="0.3">
      <c r="A301" s="40" t="s">
        <v>358</v>
      </c>
      <c r="B301" s="16">
        <v>601</v>
      </c>
      <c r="C301" s="18" t="s">
        <v>53</v>
      </c>
      <c r="D301" s="17" t="s">
        <v>23</v>
      </c>
      <c r="E301" s="18" t="s">
        <v>91</v>
      </c>
      <c r="F301" s="18" t="s">
        <v>17</v>
      </c>
      <c r="G301" s="18" t="s">
        <v>16</v>
      </c>
      <c r="H301" s="17" t="s">
        <v>18</v>
      </c>
      <c r="I301" s="17" t="s">
        <v>19</v>
      </c>
      <c r="J301" s="99">
        <f t="shared" ref="J301:L303" si="49">J302</f>
        <v>0</v>
      </c>
      <c r="K301" s="99">
        <f t="shared" si="49"/>
        <v>39.840000000000003</v>
      </c>
      <c r="L301" s="99">
        <f t="shared" si="49"/>
        <v>0</v>
      </c>
      <c r="M301" s="158">
        <f t="shared" si="42"/>
        <v>0</v>
      </c>
    </row>
    <row r="302" spans="1:13" ht="56.25" x14ac:dyDescent="0.3">
      <c r="A302" s="92" t="s">
        <v>499</v>
      </c>
      <c r="B302" s="16">
        <v>601</v>
      </c>
      <c r="C302" s="18" t="s">
        <v>53</v>
      </c>
      <c r="D302" s="17" t="s">
        <v>23</v>
      </c>
      <c r="E302" s="18" t="s">
        <v>91</v>
      </c>
      <c r="F302" s="18" t="s">
        <v>17</v>
      </c>
      <c r="G302" s="18" t="s">
        <v>91</v>
      </c>
      <c r="H302" s="17" t="s">
        <v>18</v>
      </c>
      <c r="I302" s="17" t="s">
        <v>19</v>
      </c>
      <c r="J302" s="99">
        <f t="shared" si="49"/>
        <v>0</v>
      </c>
      <c r="K302" s="99">
        <f t="shared" si="49"/>
        <v>39.840000000000003</v>
      </c>
      <c r="L302" s="99">
        <f t="shared" si="49"/>
        <v>0</v>
      </c>
      <c r="M302" s="158">
        <f t="shared" si="42"/>
        <v>0</v>
      </c>
    </row>
    <row r="303" spans="1:13" ht="56.25" x14ac:dyDescent="0.3">
      <c r="A303" s="92" t="s">
        <v>500</v>
      </c>
      <c r="B303" s="16">
        <v>601</v>
      </c>
      <c r="C303" s="18" t="s">
        <v>53</v>
      </c>
      <c r="D303" s="17" t="s">
        <v>23</v>
      </c>
      <c r="E303" s="18" t="s">
        <v>91</v>
      </c>
      <c r="F303" s="18" t="s">
        <v>17</v>
      </c>
      <c r="G303" s="18" t="s">
        <v>91</v>
      </c>
      <c r="H303" s="17" t="s">
        <v>498</v>
      </c>
      <c r="I303" s="17" t="s">
        <v>19</v>
      </c>
      <c r="J303" s="99">
        <f t="shared" si="49"/>
        <v>0</v>
      </c>
      <c r="K303" s="99">
        <f t="shared" si="49"/>
        <v>39.840000000000003</v>
      </c>
      <c r="L303" s="99">
        <f t="shared" si="49"/>
        <v>0</v>
      </c>
      <c r="M303" s="158">
        <f t="shared" si="42"/>
        <v>0</v>
      </c>
    </row>
    <row r="304" spans="1:13" ht="37.5" x14ac:dyDescent="0.3">
      <c r="A304" s="92" t="s">
        <v>35</v>
      </c>
      <c r="B304" s="16">
        <v>601</v>
      </c>
      <c r="C304" s="18" t="s">
        <v>53</v>
      </c>
      <c r="D304" s="17" t="s">
        <v>23</v>
      </c>
      <c r="E304" s="18" t="s">
        <v>91</v>
      </c>
      <c r="F304" s="18" t="s">
        <v>17</v>
      </c>
      <c r="G304" s="18" t="s">
        <v>91</v>
      </c>
      <c r="H304" s="17" t="s">
        <v>498</v>
      </c>
      <c r="I304" s="17" t="s">
        <v>36</v>
      </c>
      <c r="J304" s="99">
        <v>0</v>
      </c>
      <c r="K304" s="99">
        <v>39.840000000000003</v>
      </c>
      <c r="L304" s="99">
        <v>0</v>
      </c>
      <c r="M304" s="158">
        <f t="shared" si="42"/>
        <v>0</v>
      </c>
    </row>
    <row r="305" spans="1:13" ht="75" x14ac:dyDescent="0.3">
      <c r="A305" s="40" t="s">
        <v>259</v>
      </c>
      <c r="B305" s="16">
        <v>601</v>
      </c>
      <c r="C305" s="18" t="s">
        <v>53</v>
      </c>
      <c r="D305" s="17" t="s">
        <v>23</v>
      </c>
      <c r="E305" s="18" t="s">
        <v>136</v>
      </c>
      <c r="F305" s="18" t="s">
        <v>17</v>
      </c>
      <c r="G305" s="18" t="s">
        <v>16</v>
      </c>
      <c r="H305" s="17" t="s">
        <v>18</v>
      </c>
      <c r="I305" s="17" t="s">
        <v>19</v>
      </c>
      <c r="J305" s="99">
        <f t="shared" ref="J305:L307" si="50">J306</f>
        <v>50</v>
      </c>
      <c r="K305" s="99">
        <f t="shared" si="50"/>
        <v>28.7</v>
      </c>
      <c r="L305" s="99">
        <f t="shared" si="50"/>
        <v>28.7</v>
      </c>
      <c r="M305" s="158">
        <f t="shared" si="42"/>
        <v>100</v>
      </c>
    </row>
    <row r="306" spans="1:13" ht="56.25" x14ac:dyDescent="0.3">
      <c r="A306" s="92" t="s">
        <v>499</v>
      </c>
      <c r="B306" s="16">
        <v>601</v>
      </c>
      <c r="C306" s="18" t="s">
        <v>53</v>
      </c>
      <c r="D306" s="17" t="s">
        <v>23</v>
      </c>
      <c r="E306" s="18" t="s">
        <v>136</v>
      </c>
      <c r="F306" s="18" t="s">
        <v>17</v>
      </c>
      <c r="G306" s="18" t="s">
        <v>91</v>
      </c>
      <c r="H306" s="17" t="s">
        <v>18</v>
      </c>
      <c r="I306" s="17" t="s">
        <v>19</v>
      </c>
      <c r="J306" s="99">
        <f t="shared" si="50"/>
        <v>50</v>
      </c>
      <c r="K306" s="99">
        <f t="shared" si="50"/>
        <v>28.7</v>
      </c>
      <c r="L306" s="99">
        <f t="shared" si="50"/>
        <v>28.7</v>
      </c>
      <c r="M306" s="158">
        <f t="shared" si="42"/>
        <v>100</v>
      </c>
    </row>
    <row r="307" spans="1:13" ht="56.25" x14ac:dyDescent="0.3">
      <c r="A307" s="92" t="s">
        <v>500</v>
      </c>
      <c r="B307" s="16">
        <v>601</v>
      </c>
      <c r="C307" s="18" t="s">
        <v>53</v>
      </c>
      <c r="D307" s="17" t="s">
        <v>23</v>
      </c>
      <c r="E307" s="18" t="s">
        <v>136</v>
      </c>
      <c r="F307" s="18" t="s">
        <v>17</v>
      </c>
      <c r="G307" s="18" t="s">
        <v>91</v>
      </c>
      <c r="H307" s="17" t="s">
        <v>498</v>
      </c>
      <c r="I307" s="17" t="s">
        <v>19</v>
      </c>
      <c r="J307" s="99">
        <f t="shared" si="50"/>
        <v>50</v>
      </c>
      <c r="K307" s="99">
        <f t="shared" si="50"/>
        <v>28.7</v>
      </c>
      <c r="L307" s="99">
        <f t="shared" si="50"/>
        <v>28.7</v>
      </c>
      <c r="M307" s="158">
        <f t="shared" si="42"/>
        <v>100</v>
      </c>
    </row>
    <row r="308" spans="1:13" ht="37.5" x14ac:dyDescent="0.3">
      <c r="A308" s="92" t="s">
        <v>35</v>
      </c>
      <c r="B308" s="16">
        <v>601</v>
      </c>
      <c r="C308" s="18" t="s">
        <v>53</v>
      </c>
      <c r="D308" s="17" t="s">
        <v>23</v>
      </c>
      <c r="E308" s="18" t="s">
        <v>136</v>
      </c>
      <c r="F308" s="18" t="s">
        <v>17</v>
      </c>
      <c r="G308" s="18" t="s">
        <v>91</v>
      </c>
      <c r="H308" s="17" t="s">
        <v>498</v>
      </c>
      <c r="I308" s="17" t="s">
        <v>36</v>
      </c>
      <c r="J308" s="99">
        <v>50</v>
      </c>
      <c r="K308" s="99">
        <v>28.7</v>
      </c>
      <c r="L308" s="99">
        <v>28.7</v>
      </c>
      <c r="M308" s="158">
        <f t="shared" si="42"/>
        <v>100</v>
      </c>
    </row>
    <row r="309" spans="1:13" ht="37.5" x14ac:dyDescent="0.3">
      <c r="A309" s="40" t="s">
        <v>232</v>
      </c>
      <c r="B309" s="18" t="s">
        <v>210</v>
      </c>
      <c r="C309" s="21" t="s">
        <v>53</v>
      </c>
      <c r="D309" s="41" t="s">
        <v>68</v>
      </c>
      <c r="E309" s="18" t="s">
        <v>16</v>
      </c>
      <c r="F309" s="18" t="s">
        <v>17</v>
      </c>
      <c r="G309" s="18" t="s">
        <v>16</v>
      </c>
      <c r="H309" s="17" t="s">
        <v>18</v>
      </c>
      <c r="I309" s="18" t="s">
        <v>19</v>
      </c>
      <c r="J309" s="99">
        <f>J310</f>
        <v>80</v>
      </c>
      <c r="K309" s="99">
        <f>K310</f>
        <v>72.099999999999994</v>
      </c>
      <c r="L309" s="99">
        <f>L310</f>
        <v>32.1</v>
      </c>
      <c r="M309" s="158">
        <f t="shared" si="42"/>
        <v>44.521497919556182</v>
      </c>
    </row>
    <row r="310" spans="1:13" ht="75" x14ac:dyDescent="0.3">
      <c r="A310" s="58" t="s">
        <v>256</v>
      </c>
      <c r="B310" s="18" t="s">
        <v>210</v>
      </c>
      <c r="C310" s="21" t="s">
        <v>53</v>
      </c>
      <c r="D310" s="41" t="s">
        <v>68</v>
      </c>
      <c r="E310" s="18" t="s">
        <v>137</v>
      </c>
      <c r="F310" s="18" t="s">
        <v>17</v>
      </c>
      <c r="G310" s="18" t="s">
        <v>16</v>
      </c>
      <c r="H310" s="17" t="s">
        <v>18</v>
      </c>
      <c r="I310" s="18" t="s">
        <v>19</v>
      </c>
      <c r="J310" s="99">
        <f>J311+J314</f>
        <v>80</v>
      </c>
      <c r="K310" s="99">
        <f>K311+K314</f>
        <v>72.099999999999994</v>
      </c>
      <c r="L310" s="99">
        <f>L311+L314</f>
        <v>32.1</v>
      </c>
      <c r="M310" s="158">
        <f t="shared" si="42"/>
        <v>44.521497919556182</v>
      </c>
    </row>
    <row r="311" spans="1:13" ht="56.25" x14ac:dyDescent="0.3">
      <c r="A311" s="68" t="s">
        <v>398</v>
      </c>
      <c r="B311" s="18" t="s">
        <v>210</v>
      </c>
      <c r="C311" s="21" t="s">
        <v>53</v>
      </c>
      <c r="D311" s="41" t="s">
        <v>68</v>
      </c>
      <c r="E311" s="18" t="s">
        <v>137</v>
      </c>
      <c r="F311" s="18" t="s">
        <v>17</v>
      </c>
      <c r="G311" s="18" t="s">
        <v>21</v>
      </c>
      <c r="H311" s="17" t="s">
        <v>18</v>
      </c>
      <c r="I311" s="18" t="s">
        <v>19</v>
      </c>
      <c r="J311" s="99">
        <f t="shared" ref="J311:L312" si="51">J312</f>
        <v>40</v>
      </c>
      <c r="K311" s="99">
        <f t="shared" si="51"/>
        <v>32.1</v>
      </c>
      <c r="L311" s="99">
        <f t="shared" si="51"/>
        <v>32.1</v>
      </c>
      <c r="M311" s="158">
        <f t="shared" si="42"/>
        <v>100</v>
      </c>
    </row>
    <row r="312" spans="1:13" ht="37.5" x14ac:dyDescent="0.3">
      <c r="A312" s="61" t="s">
        <v>66</v>
      </c>
      <c r="B312" s="18" t="s">
        <v>210</v>
      </c>
      <c r="C312" s="21" t="s">
        <v>53</v>
      </c>
      <c r="D312" s="41" t="s">
        <v>68</v>
      </c>
      <c r="E312" s="18" t="s">
        <v>137</v>
      </c>
      <c r="F312" s="18" t="s">
        <v>17</v>
      </c>
      <c r="G312" s="18" t="s">
        <v>21</v>
      </c>
      <c r="H312" s="17" t="s">
        <v>67</v>
      </c>
      <c r="I312" s="18" t="s">
        <v>19</v>
      </c>
      <c r="J312" s="99">
        <f t="shared" si="51"/>
        <v>40</v>
      </c>
      <c r="K312" s="99">
        <f t="shared" si="51"/>
        <v>32.1</v>
      </c>
      <c r="L312" s="99">
        <f t="shared" si="51"/>
        <v>32.1</v>
      </c>
      <c r="M312" s="158">
        <f t="shared" si="42"/>
        <v>100</v>
      </c>
    </row>
    <row r="313" spans="1:13" ht="37.5" x14ac:dyDescent="0.3">
      <c r="A313" s="51" t="s">
        <v>35</v>
      </c>
      <c r="B313" s="18" t="s">
        <v>210</v>
      </c>
      <c r="C313" s="21" t="s">
        <v>53</v>
      </c>
      <c r="D313" s="41" t="s">
        <v>68</v>
      </c>
      <c r="E313" s="18" t="s">
        <v>137</v>
      </c>
      <c r="F313" s="18" t="s">
        <v>17</v>
      </c>
      <c r="G313" s="18" t="s">
        <v>21</v>
      </c>
      <c r="H313" s="17" t="s">
        <v>67</v>
      </c>
      <c r="I313" s="18" t="s">
        <v>36</v>
      </c>
      <c r="J313" s="99">
        <v>40</v>
      </c>
      <c r="K313" s="99">
        <v>32.1</v>
      </c>
      <c r="L313" s="99">
        <v>32.1</v>
      </c>
      <c r="M313" s="158">
        <f t="shared" si="42"/>
        <v>100</v>
      </c>
    </row>
    <row r="314" spans="1:13" ht="56.25" x14ac:dyDescent="0.3">
      <c r="A314" s="68" t="s">
        <v>399</v>
      </c>
      <c r="B314" s="18" t="s">
        <v>210</v>
      </c>
      <c r="C314" s="21" t="s">
        <v>53</v>
      </c>
      <c r="D314" s="41" t="s">
        <v>68</v>
      </c>
      <c r="E314" s="18" t="s">
        <v>137</v>
      </c>
      <c r="F314" s="18" t="s">
        <v>17</v>
      </c>
      <c r="G314" s="18" t="s">
        <v>23</v>
      </c>
      <c r="H314" s="17" t="s">
        <v>18</v>
      </c>
      <c r="I314" s="18" t="s">
        <v>19</v>
      </c>
      <c r="J314" s="99">
        <f t="shared" ref="J314:L315" si="52">J315</f>
        <v>40</v>
      </c>
      <c r="K314" s="99">
        <f t="shared" si="52"/>
        <v>40</v>
      </c>
      <c r="L314" s="99">
        <f t="shared" si="52"/>
        <v>0</v>
      </c>
      <c r="M314" s="158">
        <f t="shared" si="42"/>
        <v>0</v>
      </c>
    </row>
    <row r="315" spans="1:13" ht="37.5" x14ac:dyDescent="0.3">
      <c r="A315" s="61" t="s">
        <v>66</v>
      </c>
      <c r="B315" s="18" t="s">
        <v>210</v>
      </c>
      <c r="C315" s="21" t="s">
        <v>53</v>
      </c>
      <c r="D315" s="41" t="s">
        <v>68</v>
      </c>
      <c r="E315" s="18" t="s">
        <v>137</v>
      </c>
      <c r="F315" s="18" t="s">
        <v>17</v>
      </c>
      <c r="G315" s="18" t="s">
        <v>23</v>
      </c>
      <c r="H315" s="17" t="s">
        <v>67</v>
      </c>
      <c r="I315" s="18" t="s">
        <v>19</v>
      </c>
      <c r="J315" s="99">
        <f t="shared" si="52"/>
        <v>40</v>
      </c>
      <c r="K315" s="99">
        <f t="shared" si="52"/>
        <v>40</v>
      </c>
      <c r="L315" s="99">
        <f t="shared" si="52"/>
        <v>0</v>
      </c>
      <c r="M315" s="158">
        <f t="shared" si="42"/>
        <v>0</v>
      </c>
    </row>
    <row r="316" spans="1:13" ht="37.5" x14ac:dyDescent="0.3">
      <c r="A316" s="51" t="s">
        <v>35</v>
      </c>
      <c r="B316" s="18" t="s">
        <v>210</v>
      </c>
      <c r="C316" s="21" t="s">
        <v>53</v>
      </c>
      <c r="D316" s="41" t="s">
        <v>68</v>
      </c>
      <c r="E316" s="18" t="s">
        <v>137</v>
      </c>
      <c r="F316" s="18" t="s">
        <v>17</v>
      </c>
      <c r="G316" s="18" t="s">
        <v>23</v>
      </c>
      <c r="H316" s="17" t="s">
        <v>67</v>
      </c>
      <c r="I316" s="18" t="s">
        <v>36</v>
      </c>
      <c r="J316" s="99">
        <v>40</v>
      </c>
      <c r="K316" s="99">
        <v>40</v>
      </c>
      <c r="L316" s="99">
        <v>0</v>
      </c>
      <c r="M316" s="158">
        <f t="shared" si="42"/>
        <v>0</v>
      </c>
    </row>
    <row r="317" spans="1:13" x14ac:dyDescent="0.3">
      <c r="A317" s="72" t="s">
        <v>177</v>
      </c>
      <c r="B317" s="15" t="s">
        <v>210</v>
      </c>
      <c r="C317" s="20" t="s">
        <v>113</v>
      </c>
      <c r="D317" s="14" t="s">
        <v>16</v>
      </c>
      <c r="E317" s="15" t="s">
        <v>16</v>
      </c>
      <c r="F317" s="15" t="s">
        <v>17</v>
      </c>
      <c r="G317" s="15" t="s">
        <v>16</v>
      </c>
      <c r="H317" s="14" t="s">
        <v>18</v>
      </c>
      <c r="I317" s="15" t="s">
        <v>19</v>
      </c>
      <c r="J317" s="157">
        <f>J323+J318</f>
        <v>20</v>
      </c>
      <c r="K317" s="157">
        <f>K323+K318</f>
        <v>39.92</v>
      </c>
      <c r="L317" s="157">
        <f>L323+L318</f>
        <v>17.399999999999999</v>
      </c>
      <c r="M317" s="158">
        <f t="shared" si="42"/>
        <v>43.587174348697388</v>
      </c>
    </row>
    <row r="318" spans="1:13" x14ac:dyDescent="0.3">
      <c r="A318" s="73" t="s">
        <v>126</v>
      </c>
      <c r="B318" s="15" t="s">
        <v>210</v>
      </c>
      <c r="C318" s="20" t="s">
        <v>113</v>
      </c>
      <c r="D318" s="20" t="s">
        <v>21</v>
      </c>
      <c r="E318" s="15" t="s">
        <v>16</v>
      </c>
      <c r="F318" s="15" t="s">
        <v>17</v>
      </c>
      <c r="G318" s="15" t="s">
        <v>16</v>
      </c>
      <c r="H318" s="14" t="s">
        <v>18</v>
      </c>
      <c r="I318" s="15" t="s">
        <v>19</v>
      </c>
      <c r="J318" s="157">
        <f t="shared" ref="J318:L321" si="53">J319</f>
        <v>0</v>
      </c>
      <c r="K318" s="157">
        <f t="shared" si="53"/>
        <v>19.920000000000002</v>
      </c>
      <c r="L318" s="157">
        <f t="shared" si="53"/>
        <v>17.399999999999999</v>
      </c>
      <c r="M318" s="158">
        <f t="shared" si="42"/>
        <v>87.349397590361434</v>
      </c>
    </row>
    <row r="319" spans="1:13" ht="56.25" x14ac:dyDescent="0.3">
      <c r="A319" s="40" t="s">
        <v>358</v>
      </c>
      <c r="B319" s="18" t="s">
        <v>210</v>
      </c>
      <c r="C319" s="21" t="s">
        <v>113</v>
      </c>
      <c r="D319" s="21" t="s">
        <v>21</v>
      </c>
      <c r="E319" s="18" t="s">
        <v>91</v>
      </c>
      <c r="F319" s="18" t="s">
        <v>17</v>
      </c>
      <c r="G319" s="18" t="s">
        <v>16</v>
      </c>
      <c r="H319" s="17" t="s">
        <v>18</v>
      </c>
      <c r="I319" s="18" t="s">
        <v>19</v>
      </c>
      <c r="J319" s="99">
        <f t="shared" si="53"/>
        <v>0</v>
      </c>
      <c r="K319" s="99">
        <f t="shared" si="53"/>
        <v>19.920000000000002</v>
      </c>
      <c r="L319" s="99">
        <f t="shared" si="53"/>
        <v>17.399999999999999</v>
      </c>
      <c r="M319" s="158">
        <f t="shared" si="42"/>
        <v>87.349397590361434</v>
      </c>
    </row>
    <row r="320" spans="1:13" ht="56.25" x14ac:dyDescent="0.3">
      <c r="A320" s="92" t="s">
        <v>499</v>
      </c>
      <c r="B320" s="16">
        <v>601</v>
      </c>
      <c r="C320" s="21" t="s">
        <v>113</v>
      </c>
      <c r="D320" s="21" t="s">
        <v>21</v>
      </c>
      <c r="E320" s="18" t="s">
        <v>91</v>
      </c>
      <c r="F320" s="18" t="s">
        <v>17</v>
      </c>
      <c r="G320" s="18" t="s">
        <v>91</v>
      </c>
      <c r="H320" s="17" t="s">
        <v>18</v>
      </c>
      <c r="I320" s="17" t="s">
        <v>19</v>
      </c>
      <c r="J320" s="99">
        <f t="shared" si="53"/>
        <v>0</v>
      </c>
      <c r="K320" s="99">
        <f t="shared" si="53"/>
        <v>19.920000000000002</v>
      </c>
      <c r="L320" s="99">
        <f t="shared" si="53"/>
        <v>17.399999999999999</v>
      </c>
      <c r="M320" s="158">
        <f t="shared" si="42"/>
        <v>87.349397590361434</v>
      </c>
    </row>
    <row r="321" spans="1:13" ht="56.25" x14ac:dyDescent="0.3">
      <c r="A321" s="92" t="s">
        <v>500</v>
      </c>
      <c r="B321" s="16">
        <v>601</v>
      </c>
      <c r="C321" s="21" t="s">
        <v>113</v>
      </c>
      <c r="D321" s="21" t="s">
        <v>21</v>
      </c>
      <c r="E321" s="18" t="s">
        <v>91</v>
      </c>
      <c r="F321" s="18" t="s">
        <v>17</v>
      </c>
      <c r="G321" s="18" t="s">
        <v>91</v>
      </c>
      <c r="H321" s="17" t="s">
        <v>498</v>
      </c>
      <c r="I321" s="17" t="s">
        <v>19</v>
      </c>
      <c r="J321" s="99">
        <f t="shared" si="53"/>
        <v>0</v>
      </c>
      <c r="K321" s="99">
        <f t="shared" si="53"/>
        <v>19.920000000000002</v>
      </c>
      <c r="L321" s="99">
        <f t="shared" si="53"/>
        <v>17.399999999999999</v>
      </c>
      <c r="M321" s="158">
        <f t="shared" si="42"/>
        <v>87.349397590361434</v>
      </c>
    </row>
    <row r="322" spans="1:13" ht="37.5" x14ac:dyDescent="0.3">
      <c r="A322" s="92" t="s">
        <v>35</v>
      </c>
      <c r="B322" s="16">
        <v>601</v>
      </c>
      <c r="C322" s="21" t="s">
        <v>113</v>
      </c>
      <c r="D322" s="21" t="s">
        <v>21</v>
      </c>
      <c r="E322" s="18" t="s">
        <v>91</v>
      </c>
      <c r="F322" s="18" t="s">
        <v>17</v>
      </c>
      <c r="G322" s="18" t="s">
        <v>91</v>
      </c>
      <c r="H322" s="17" t="s">
        <v>498</v>
      </c>
      <c r="I322" s="17" t="s">
        <v>36</v>
      </c>
      <c r="J322" s="99">
        <v>0</v>
      </c>
      <c r="K322" s="99">
        <v>19.920000000000002</v>
      </c>
      <c r="L322" s="99">
        <v>17.399999999999999</v>
      </c>
      <c r="M322" s="158">
        <f t="shared" si="42"/>
        <v>87.349397590361434</v>
      </c>
    </row>
    <row r="323" spans="1:13" ht="37.5" x14ac:dyDescent="0.3">
      <c r="A323" s="60" t="s">
        <v>307</v>
      </c>
      <c r="B323" s="15" t="s">
        <v>210</v>
      </c>
      <c r="C323" s="14" t="s">
        <v>113</v>
      </c>
      <c r="D323" s="14" t="s">
        <v>52</v>
      </c>
      <c r="E323" s="20" t="s">
        <v>16</v>
      </c>
      <c r="F323" s="15" t="s">
        <v>17</v>
      </c>
      <c r="G323" s="15" t="s">
        <v>16</v>
      </c>
      <c r="H323" s="14" t="s">
        <v>18</v>
      </c>
      <c r="I323" s="15" t="s">
        <v>19</v>
      </c>
      <c r="J323" s="157">
        <f t="shared" ref="J323:L325" si="54">J324</f>
        <v>20</v>
      </c>
      <c r="K323" s="157">
        <f t="shared" si="54"/>
        <v>20</v>
      </c>
      <c r="L323" s="157">
        <f t="shared" si="54"/>
        <v>0</v>
      </c>
      <c r="M323" s="158">
        <f t="shared" si="42"/>
        <v>0</v>
      </c>
    </row>
    <row r="324" spans="1:13" ht="75" x14ac:dyDescent="0.3">
      <c r="A324" s="40" t="s">
        <v>400</v>
      </c>
      <c r="B324" s="18" t="s">
        <v>210</v>
      </c>
      <c r="C324" s="21" t="s">
        <v>113</v>
      </c>
      <c r="D324" s="21" t="s">
        <v>52</v>
      </c>
      <c r="E324" s="18" t="s">
        <v>337</v>
      </c>
      <c r="F324" s="18" t="s">
        <v>17</v>
      </c>
      <c r="G324" s="18" t="s">
        <v>16</v>
      </c>
      <c r="H324" s="17" t="s">
        <v>18</v>
      </c>
      <c r="I324" s="18" t="s">
        <v>19</v>
      </c>
      <c r="J324" s="99">
        <f t="shared" si="54"/>
        <v>20</v>
      </c>
      <c r="K324" s="99">
        <f t="shared" si="54"/>
        <v>20</v>
      </c>
      <c r="L324" s="99">
        <f t="shared" si="54"/>
        <v>0</v>
      </c>
      <c r="M324" s="158">
        <f t="shared" si="42"/>
        <v>0</v>
      </c>
    </row>
    <row r="325" spans="1:13" ht="75" x14ac:dyDescent="0.3">
      <c r="A325" s="40" t="s">
        <v>340</v>
      </c>
      <c r="B325" s="18" t="s">
        <v>210</v>
      </c>
      <c r="C325" s="21" t="s">
        <v>113</v>
      </c>
      <c r="D325" s="21" t="s">
        <v>52</v>
      </c>
      <c r="E325" s="18" t="s">
        <v>337</v>
      </c>
      <c r="F325" s="18" t="s">
        <v>17</v>
      </c>
      <c r="G325" s="18" t="s">
        <v>16</v>
      </c>
      <c r="H325" s="17" t="s">
        <v>342</v>
      </c>
      <c r="I325" s="18" t="s">
        <v>19</v>
      </c>
      <c r="J325" s="99">
        <f t="shared" si="54"/>
        <v>20</v>
      </c>
      <c r="K325" s="99">
        <f t="shared" si="54"/>
        <v>20</v>
      </c>
      <c r="L325" s="99">
        <f t="shared" si="54"/>
        <v>0</v>
      </c>
      <c r="M325" s="158">
        <f t="shared" si="42"/>
        <v>0</v>
      </c>
    </row>
    <row r="326" spans="1:13" ht="56.25" x14ac:dyDescent="0.3">
      <c r="A326" s="40" t="s">
        <v>103</v>
      </c>
      <c r="B326" s="18" t="s">
        <v>210</v>
      </c>
      <c r="C326" s="21" t="s">
        <v>113</v>
      </c>
      <c r="D326" s="21" t="s">
        <v>52</v>
      </c>
      <c r="E326" s="18" t="s">
        <v>337</v>
      </c>
      <c r="F326" s="18" t="s">
        <v>17</v>
      </c>
      <c r="G326" s="18" t="s">
        <v>16</v>
      </c>
      <c r="H326" s="17" t="s">
        <v>342</v>
      </c>
      <c r="I326" s="18" t="s">
        <v>104</v>
      </c>
      <c r="J326" s="99">
        <v>20</v>
      </c>
      <c r="K326" s="99">
        <v>20</v>
      </c>
      <c r="L326" s="99"/>
      <c r="M326" s="158">
        <f t="shared" si="42"/>
        <v>0</v>
      </c>
    </row>
    <row r="327" spans="1:13" x14ac:dyDescent="0.3">
      <c r="A327" s="57" t="s">
        <v>110</v>
      </c>
      <c r="B327" s="23">
        <v>601</v>
      </c>
      <c r="C327" s="14" t="s">
        <v>91</v>
      </c>
      <c r="D327" s="14" t="s">
        <v>16</v>
      </c>
      <c r="E327" s="15" t="s">
        <v>16</v>
      </c>
      <c r="F327" s="15" t="s">
        <v>17</v>
      </c>
      <c r="G327" s="15" t="s">
        <v>16</v>
      </c>
      <c r="H327" s="14" t="s">
        <v>18</v>
      </c>
      <c r="I327" s="15" t="s">
        <v>19</v>
      </c>
      <c r="J327" s="157">
        <f>J328</f>
        <v>31397.260000000002</v>
      </c>
      <c r="K327" s="157">
        <f>K328</f>
        <v>31397.86</v>
      </c>
      <c r="L327" s="157">
        <f>L328</f>
        <v>28224.799999999999</v>
      </c>
      <c r="M327" s="158">
        <f t="shared" si="42"/>
        <v>89.894024624608164</v>
      </c>
    </row>
    <row r="328" spans="1:13" x14ac:dyDescent="0.3">
      <c r="A328" s="58" t="s">
        <v>90</v>
      </c>
      <c r="B328" s="16">
        <v>601</v>
      </c>
      <c r="C328" s="19">
        <v>10</v>
      </c>
      <c r="D328" s="21" t="s">
        <v>52</v>
      </c>
      <c r="E328" s="18" t="s">
        <v>16</v>
      </c>
      <c r="F328" s="18" t="s">
        <v>17</v>
      </c>
      <c r="G328" s="18" t="s">
        <v>16</v>
      </c>
      <c r="H328" s="17" t="s">
        <v>18</v>
      </c>
      <c r="I328" s="18" t="s">
        <v>19</v>
      </c>
      <c r="J328" s="99">
        <f>J329+J337+J333</f>
        <v>31397.260000000002</v>
      </c>
      <c r="K328" s="99">
        <f>K329+K337+K333</f>
        <v>31397.86</v>
      </c>
      <c r="L328" s="99">
        <f>L329+L337+L333</f>
        <v>28224.799999999999</v>
      </c>
      <c r="M328" s="158">
        <f t="shared" si="42"/>
        <v>89.894024624608164</v>
      </c>
    </row>
    <row r="329" spans="1:13" ht="75" x14ac:dyDescent="0.3">
      <c r="A329" s="51" t="s">
        <v>363</v>
      </c>
      <c r="B329" s="16">
        <v>601</v>
      </c>
      <c r="C329" s="19">
        <v>10</v>
      </c>
      <c r="D329" s="21" t="s">
        <v>52</v>
      </c>
      <c r="E329" s="18" t="s">
        <v>53</v>
      </c>
      <c r="F329" s="18" t="s">
        <v>17</v>
      </c>
      <c r="G329" s="18" t="s">
        <v>16</v>
      </c>
      <c r="H329" s="17" t="s">
        <v>18</v>
      </c>
      <c r="I329" s="18" t="s">
        <v>19</v>
      </c>
      <c r="J329" s="99">
        <f t="shared" ref="J329:L331" si="55">J330</f>
        <v>5571.04</v>
      </c>
      <c r="K329" s="99">
        <f t="shared" si="55"/>
        <v>5571.04</v>
      </c>
      <c r="L329" s="99">
        <f t="shared" si="55"/>
        <v>5196.6899999999996</v>
      </c>
      <c r="M329" s="158">
        <f t="shared" si="42"/>
        <v>93.280428788879632</v>
      </c>
    </row>
    <row r="330" spans="1:13" ht="37.5" x14ac:dyDescent="0.3">
      <c r="A330" s="51" t="s">
        <v>224</v>
      </c>
      <c r="B330" s="16">
        <v>601</v>
      </c>
      <c r="C330" s="19">
        <v>10</v>
      </c>
      <c r="D330" s="21" t="s">
        <v>52</v>
      </c>
      <c r="E330" s="18" t="s">
        <v>53</v>
      </c>
      <c r="F330" s="18" t="s">
        <v>10</v>
      </c>
      <c r="G330" s="18" t="s">
        <v>16</v>
      </c>
      <c r="H330" s="17" t="s">
        <v>18</v>
      </c>
      <c r="I330" s="18" t="s">
        <v>19</v>
      </c>
      <c r="J330" s="99">
        <f t="shared" si="55"/>
        <v>5571.04</v>
      </c>
      <c r="K330" s="99">
        <f t="shared" si="55"/>
        <v>5571.04</v>
      </c>
      <c r="L330" s="99">
        <f t="shared" si="55"/>
        <v>5196.6899999999996</v>
      </c>
      <c r="M330" s="158">
        <f t="shared" si="42"/>
        <v>93.280428788879632</v>
      </c>
    </row>
    <row r="331" spans="1:13" ht="56.25" x14ac:dyDescent="0.3">
      <c r="A331" s="1" t="s">
        <v>444</v>
      </c>
      <c r="B331" s="16">
        <v>601</v>
      </c>
      <c r="C331" s="19">
        <v>10</v>
      </c>
      <c r="D331" s="21" t="s">
        <v>52</v>
      </c>
      <c r="E331" s="18" t="s">
        <v>53</v>
      </c>
      <c r="F331" s="18" t="s">
        <v>10</v>
      </c>
      <c r="G331" s="18" t="s">
        <v>16</v>
      </c>
      <c r="H331" s="17" t="s">
        <v>443</v>
      </c>
      <c r="I331" s="18" t="s">
        <v>19</v>
      </c>
      <c r="J331" s="99">
        <f t="shared" si="55"/>
        <v>5571.04</v>
      </c>
      <c r="K331" s="99">
        <f t="shared" si="55"/>
        <v>5571.04</v>
      </c>
      <c r="L331" s="99">
        <f t="shared" si="55"/>
        <v>5196.6899999999996</v>
      </c>
      <c r="M331" s="158">
        <f t="shared" si="42"/>
        <v>93.280428788879632</v>
      </c>
    </row>
    <row r="332" spans="1:13" x14ac:dyDescent="0.3">
      <c r="A332" s="51" t="s">
        <v>42</v>
      </c>
      <c r="B332" s="16">
        <v>601</v>
      </c>
      <c r="C332" s="19">
        <v>10</v>
      </c>
      <c r="D332" s="21" t="s">
        <v>52</v>
      </c>
      <c r="E332" s="18" t="s">
        <v>53</v>
      </c>
      <c r="F332" s="18" t="s">
        <v>10</v>
      </c>
      <c r="G332" s="18" t="s">
        <v>16</v>
      </c>
      <c r="H332" s="17" t="s">
        <v>443</v>
      </c>
      <c r="I332" s="18" t="s">
        <v>92</v>
      </c>
      <c r="J332" s="99">
        <v>5571.04</v>
      </c>
      <c r="K332" s="99">
        <f>5171.04+400</f>
        <v>5571.04</v>
      </c>
      <c r="L332" s="99">
        <v>5196.6899999999996</v>
      </c>
      <c r="M332" s="158">
        <f t="shared" si="42"/>
        <v>93.280428788879632</v>
      </c>
    </row>
    <row r="333" spans="1:13" ht="75" x14ac:dyDescent="0.3">
      <c r="A333" s="58" t="s">
        <v>256</v>
      </c>
      <c r="B333" s="16">
        <v>601</v>
      </c>
      <c r="C333" s="19">
        <v>10</v>
      </c>
      <c r="D333" s="21" t="s">
        <v>52</v>
      </c>
      <c r="E333" s="18" t="s">
        <v>137</v>
      </c>
      <c r="F333" s="18" t="s">
        <v>17</v>
      </c>
      <c r="G333" s="18" t="s">
        <v>16</v>
      </c>
      <c r="H333" s="17" t="s">
        <v>18</v>
      </c>
      <c r="I333" s="18" t="s">
        <v>19</v>
      </c>
      <c r="J333" s="99">
        <f t="shared" ref="J333:L335" si="56">J334</f>
        <v>0</v>
      </c>
      <c r="K333" s="99">
        <f t="shared" si="56"/>
        <v>0.6</v>
      </c>
      <c r="L333" s="99">
        <f t="shared" si="56"/>
        <v>0.5</v>
      </c>
      <c r="M333" s="158">
        <f t="shared" si="42"/>
        <v>83.333333333333343</v>
      </c>
    </row>
    <row r="334" spans="1:13" ht="56.25" x14ac:dyDescent="0.3">
      <c r="A334" s="51" t="s">
        <v>402</v>
      </c>
      <c r="B334" s="35">
        <v>601</v>
      </c>
      <c r="C334" s="19">
        <v>10</v>
      </c>
      <c r="D334" s="21" t="s">
        <v>52</v>
      </c>
      <c r="E334" s="18" t="s">
        <v>137</v>
      </c>
      <c r="F334" s="18" t="s">
        <v>17</v>
      </c>
      <c r="G334" s="18" t="s">
        <v>21</v>
      </c>
      <c r="H334" s="17" t="s">
        <v>18</v>
      </c>
      <c r="I334" s="18" t="s">
        <v>19</v>
      </c>
      <c r="J334" s="99">
        <f t="shared" si="56"/>
        <v>0</v>
      </c>
      <c r="K334" s="99">
        <f t="shared" si="56"/>
        <v>0.6</v>
      </c>
      <c r="L334" s="99">
        <f t="shared" si="56"/>
        <v>0.5</v>
      </c>
      <c r="M334" s="158">
        <f t="shared" si="42"/>
        <v>83.333333333333343</v>
      </c>
    </row>
    <row r="335" spans="1:13" ht="37.5" x14ac:dyDescent="0.3">
      <c r="A335" s="58" t="s">
        <v>237</v>
      </c>
      <c r="B335" s="35">
        <v>601</v>
      </c>
      <c r="C335" s="19">
        <v>10</v>
      </c>
      <c r="D335" s="21" t="s">
        <v>52</v>
      </c>
      <c r="E335" s="18" t="s">
        <v>137</v>
      </c>
      <c r="F335" s="18" t="s">
        <v>17</v>
      </c>
      <c r="G335" s="18" t="s">
        <v>21</v>
      </c>
      <c r="H335" s="17" t="s">
        <v>67</v>
      </c>
      <c r="I335" s="18" t="s">
        <v>19</v>
      </c>
      <c r="J335" s="99">
        <f t="shared" si="56"/>
        <v>0</v>
      </c>
      <c r="K335" s="99">
        <f t="shared" si="56"/>
        <v>0.6</v>
      </c>
      <c r="L335" s="99">
        <f t="shared" si="56"/>
        <v>0.5</v>
      </c>
      <c r="M335" s="158">
        <f t="shared" ref="M335:M398" si="57">L335/K335*100</f>
        <v>83.333333333333343</v>
      </c>
    </row>
    <row r="336" spans="1:13" ht="93.75" x14ac:dyDescent="0.3">
      <c r="A336" s="40" t="s">
        <v>34</v>
      </c>
      <c r="B336" s="35">
        <v>601</v>
      </c>
      <c r="C336" s="19">
        <v>10</v>
      </c>
      <c r="D336" s="21" t="s">
        <v>52</v>
      </c>
      <c r="E336" s="18" t="s">
        <v>137</v>
      </c>
      <c r="F336" s="18" t="s">
        <v>17</v>
      </c>
      <c r="G336" s="18" t="s">
        <v>21</v>
      </c>
      <c r="H336" s="17" t="s">
        <v>67</v>
      </c>
      <c r="I336" s="18" t="s">
        <v>28</v>
      </c>
      <c r="J336" s="99">
        <v>0</v>
      </c>
      <c r="K336" s="99">
        <v>0.6</v>
      </c>
      <c r="L336" s="99">
        <v>0.5</v>
      </c>
      <c r="M336" s="158">
        <f t="shared" si="57"/>
        <v>83.333333333333343</v>
      </c>
    </row>
    <row r="337" spans="1:13" ht="56.25" x14ac:dyDescent="0.3">
      <c r="A337" s="58" t="s">
        <v>257</v>
      </c>
      <c r="B337" s="16">
        <v>601</v>
      </c>
      <c r="C337" s="17" t="s">
        <v>91</v>
      </c>
      <c r="D337" s="17" t="s">
        <v>52</v>
      </c>
      <c r="E337" s="21" t="s">
        <v>136</v>
      </c>
      <c r="F337" s="18" t="s">
        <v>17</v>
      </c>
      <c r="G337" s="18" t="s">
        <v>16</v>
      </c>
      <c r="H337" s="17" t="s">
        <v>18</v>
      </c>
      <c r="I337" s="18" t="s">
        <v>19</v>
      </c>
      <c r="J337" s="99">
        <f>J338</f>
        <v>25826.22</v>
      </c>
      <c r="K337" s="99">
        <f>K338</f>
        <v>25826.22</v>
      </c>
      <c r="L337" s="99">
        <f>L338</f>
        <v>23027.61</v>
      </c>
      <c r="M337" s="158">
        <f t="shared" si="57"/>
        <v>89.163687136561208</v>
      </c>
    </row>
    <row r="338" spans="1:13" ht="37.5" x14ac:dyDescent="0.3">
      <c r="A338" s="58" t="s">
        <v>258</v>
      </c>
      <c r="B338" s="16">
        <v>601</v>
      </c>
      <c r="C338" s="17" t="s">
        <v>91</v>
      </c>
      <c r="D338" s="17" t="s">
        <v>52</v>
      </c>
      <c r="E338" s="21" t="s">
        <v>136</v>
      </c>
      <c r="F338" s="18" t="s">
        <v>17</v>
      </c>
      <c r="G338" s="18" t="s">
        <v>98</v>
      </c>
      <c r="H338" s="17" t="s">
        <v>18</v>
      </c>
      <c r="I338" s="18" t="s">
        <v>19</v>
      </c>
      <c r="J338" s="99">
        <f>J343+J339+J341</f>
        <v>25826.22</v>
      </c>
      <c r="K338" s="99">
        <f>K343+K339+K341</f>
        <v>25826.22</v>
      </c>
      <c r="L338" s="99">
        <f>L343+L339+L341</f>
        <v>23027.61</v>
      </c>
      <c r="M338" s="158">
        <f t="shared" si="57"/>
        <v>89.163687136561208</v>
      </c>
    </row>
    <row r="339" spans="1:13" ht="37.5" x14ac:dyDescent="0.3">
      <c r="A339" s="58" t="s">
        <v>175</v>
      </c>
      <c r="B339" s="16">
        <v>601</v>
      </c>
      <c r="C339" s="17" t="s">
        <v>91</v>
      </c>
      <c r="D339" s="17" t="s">
        <v>52</v>
      </c>
      <c r="E339" s="21" t="s">
        <v>136</v>
      </c>
      <c r="F339" s="18" t="s">
        <v>17</v>
      </c>
      <c r="G339" s="18" t="s">
        <v>98</v>
      </c>
      <c r="H339" s="17" t="s">
        <v>195</v>
      </c>
      <c r="I339" s="18" t="s">
        <v>19</v>
      </c>
      <c r="J339" s="99">
        <f>J340</f>
        <v>11500</v>
      </c>
      <c r="K339" s="99">
        <f>K340</f>
        <v>11500</v>
      </c>
      <c r="L339" s="99">
        <f>L340</f>
        <v>9565.56</v>
      </c>
      <c r="M339" s="158">
        <f t="shared" si="57"/>
        <v>83.178782608695641</v>
      </c>
    </row>
    <row r="340" spans="1:13" x14ac:dyDescent="0.3">
      <c r="A340" s="58" t="s">
        <v>42</v>
      </c>
      <c r="B340" s="16">
        <v>601</v>
      </c>
      <c r="C340" s="17" t="s">
        <v>91</v>
      </c>
      <c r="D340" s="17" t="s">
        <v>52</v>
      </c>
      <c r="E340" s="21" t="s">
        <v>136</v>
      </c>
      <c r="F340" s="18" t="s">
        <v>17</v>
      </c>
      <c r="G340" s="18" t="s">
        <v>98</v>
      </c>
      <c r="H340" s="17" t="s">
        <v>195</v>
      </c>
      <c r="I340" s="18" t="s">
        <v>92</v>
      </c>
      <c r="J340" s="99">
        <v>11500</v>
      </c>
      <c r="K340" s="99">
        <v>11500</v>
      </c>
      <c r="L340" s="99">
        <v>9565.56</v>
      </c>
      <c r="M340" s="158">
        <f t="shared" si="57"/>
        <v>83.178782608695641</v>
      </c>
    </row>
    <row r="341" spans="1:13" ht="56.25" x14ac:dyDescent="0.3">
      <c r="A341" s="58" t="s">
        <v>174</v>
      </c>
      <c r="B341" s="16">
        <v>601</v>
      </c>
      <c r="C341" s="17" t="s">
        <v>91</v>
      </c>
      <c r="D341" s="17" t="s">
        <v>52</v>
      </c>
      <c r="E341" s="21" t="s">
        <v>136</v>
      </c>
      <c r="F341" s="18" t="s">
        <v>17</v>
      </c>
      <c r="G341" s="18" t="s">
        <v>98</v>
      </c>
      <c r="H341" s="17" t="s">
        <v>196</v>
      </c>
      <c r="I341" s="18" t="s">
        <v>19</v>
      </c>
      <c r="J341" s="99">
        <f>J342</f>
        <v>13876.22</v>
      </c>
      <c r="K341" s="99">
        <f>K342</f>
        <v>13876.22</v>
      </c>
      <c r="L341" s="99">
        <f>L342</f>
        <v>13312.05</v>
      </c>
      <c r="M341" s="158">
        <f t="shared" si="57"/>
        <v>95.934267401352812</v>
      </c>
    </row>
    <row r="342" spans="1:13" x14ac:dyDescent="0.3">
      <c r="A342" s="58" t="s">
        <v>42</v>
      </c>
      <c r="B342" s="16">
        <v>601</v>
      </c>
      <c r="C342" s="17" t="s">
        <v>91</v>
      </c>
      <c r="D342" s="17" t="s">
        <v>52</v>
      </c>
      <c r="E342" s="21" t="s">
        <v>136</v>
      </c>
      <c r="F342" s="18" t="s">
        <v>17</v>
      </c>
      <c r="G342" s="18" t="s">
        <v>98</v>
      </c>
      <c r="H342" s="17" t="s">
        <v>196</v>
      </c>
      <c r="I342" s="18" t="s">
        <v>92</v>
      </c>
      <c r="J342" s="99">
        <v>13876.22</v>
      </c>
      <c r="K342" s="99">
        <v>13876.22</v>
      </c>
      <c r="L342" s="99">
        <v>13312.05</v>
      </c>
      <c r="M342" s="158">
        <f t="shared" si="57"/>
        <v>95.934267401352812</v>
      </c>
    </row>
    <row r="343" spans="1:13" x14ac:dyDescent="0.3">
      <c r="A343" s="1" t="s">
        <v>172</v>
      </c>
      <c r="B343" s="16">
        <v>601</v>
      </c>
      <c r="C343" s="17" t="s">
        <v>91</v>
      </c>
      <c r="D343" s="17" t="s">
        <v>52</v>
      </c>
      <c r="E343" s="21" t="s">
        <v>136</v>
      </c>
      <c r="F343" s="18" t="s">
        <v>17</v>
      </c>
      <c r="G343" s="18" t="s">
        <v>98</v>
      </c>
      <c r="H343" s="17" t="s">
        <v>173</v>
      </c>
      <c r="I343" s="18" t="s">
        <v>19</v>
      </c>
      <c r="J343" s="99">
        <f>J344</f>
        <v>450</v>
      </c>
      <c r="K343" s="99">
        <f>K344</f>
        <v>450</v>
      </c>
      <c r="L343" s="99">
        <f>L344</f>
        <v>150</v>
      </c>
      <c r="M343" s="158">
        <f t="shared" si="57"/>
        <v>33.333333333333329</v>
      </c>
    </row>
    <row r="344" spans="1:13" x14ac:dyDescent="0.3">
      <c r="A344" s="58" t="s">
        <v>42</v>
      </c>
      <c r="B344" s="16">
        <v>601</v>
      </c>
      <c r="C344" s="17" t="s">
        <v>91</v>
      </c>
      <c r="D344" s="17" t="s">
        <v>52</v>
      </c>
      <c r="E344" s="21" t="s">
        <v>136</v>
      </c>
      <c r="F344" s="18" t="s">
        <v>17</v>
      </c>
      <c r="G344" s="18" t="s">
        <v>98</v>
      </c>
      <c r="H344" s="17" t="s">
        <v>173</v>
      </c>
      <c r="I344" s="18" t="s">
        <v>92</v>
      </c>
      <c r="J344" s="99">
        <v>450</v>
      </c>
      <c r="K344" s="99">
        <v>450</v>
      </c>
      <c r="L344" s="99">
        <v>150</v>
      </c>
      <c r="M344" s="158">
        <f t="shared" si="57"/>
        <v>33.333333333333329</v>
      </c>
    </row>
    <row r="345" spans="1:13" x14ac:dyDescent="0.3">
      <c r="A345" s="57" t="s">
        <v>93</v>
      </c>
      <c r="B345" s="13">
        <v>601</v>
      </c>
      <c r="C345" s="14" t="s">
        <v>94</v>
      </c>
      <c r="D345" s="14" t="s">
        <v>16</v>
      </c>
      <c r="E345" s="20" t="s">
        <v>16</v>
      </c>
      <c r="F345" s="15" t="s">
        <v>17</v>
      </c>
      <c r="G345" s="15" t="s">
        <v>16</v>
      </c>
      <c r="H345" s="14" t="s">
        <v>18</v>
      </c>
      <c r="I345" s="15" t="s">
        <v>19</v>
      </c>
      <c r="J345" s="157">
        <f t="shared" ref="J345:L346" si="58">J346</f>
        <v>51739.12</v>
      </c>
      <c r="K345" s="157">
        <f t="shared" si="58"/>
        <v>44490.16</v>
      </c>
      <c r="L345" s="157">
        <f t="shared" si="58"/>
        <v>35345.97</v>
      </c>
      <c r="M345" s="158">
        <f t="shared" si="57"/>
        <v>79.446713610380357</v>
      </c>
    </row>
    <row r="346" spans="1:13" x14ac:dyDescent="0.3">
      <c r="A346" s="58" t="s">
        <v>95</v>
      </c>
      <c r="B346" s="16">
        <v>601</v>
      </c>
      <c r="C346" s="19">
        <v>11</v>
      </c>
      <c r="D346" s="21" t="s">
        <v>43</v>
      </c>
      <c r="E346" s="21" t="s">
        <v>16</v>
      </c>
      <c r="F346" s="18" t="s">
        <v>17</v>
      </c>
      <c r="G346" s="18" t="s">
        <v>16</v>
      </c>
      <c r="H346" s="17" t="s">
        <v>18</v>
      </c>
      <c r="I346" s="18" t="s">
        <v>19</v>
      </c>
      <c r="J346" s="99">
        <f t="shared" si="58"/>
        <v>51739.12</v>
      </c>
      <c r="K346" s="99">
        <f t="shared" si="58"/>
        <v>44490.16</v>
      </c>
      <c r="L346" s="99">
        <f t="shared" si="58"/>
        <v>35345.97</v>
      </c>
      <c r="M346" s="158">
        <f t="shared" si="57"/>
        <v>79.446713610380357</v>
      </c>
    </row>
    <row r="347" spans="1:13" ht="75" x14ac:dyDescent="0.3">
      <c r="A347" s="58" t="s">
        <v>256</v>
      </c>
      <c r="B347" s="16">
        <v>601</v>
      </c>
      <c r="C347" s="18" t="s">
        <v>94</v>
      </c>
      <c r="D347" s="18" t="s">
        <v>43</v>
      </c>
      <c r="E347" s="18" t="s">
        <v>137</v>
      </c>
      <c r="F347" s="18" t="s">
        <v>17</v>
      </c>
      <c r="G347" s="18" t="s">
        <v>16</v>
      </c>
      <c r="H347" s="17" t="s">
        <v>18</v>
      </c>
      <c r="I347" s="18" t="s">
        <v>19</v>
      </c>
      <c r="J347" s="99">
        <f>J348+J353+J356</f>
        <v>51739.12</v>
      </c>
      <c r="K347" s="99">
        <f>K348+K353+K356</f>
        <v>44490.16</v>
      </c>
      <c r="L347" s="99">
        <f>L348+L353+L356</f>
        <v>35345.97</v>
      </c>
      <c r="M347" s="158">
        <f t="shared" si="57"/>
        <v>79.446713610380357</v>
      </c>
    </row>
    <row r="348" spans="1:13" ht="56.25" x14ac:dyDescent="0.3">
      <c r="A348" s="51" t="s">
        <v>402</v>
      </c>
      <c r="B348" s="35">
        <v>601</v>
      </c>
      <c r="C348" s="48">
        <v>11</v>
      </c>
      <c r="D348" s="41" t="s">
        <v>43</v>
      </c>
      <c r="E348" s="18" t="s">
        <v>137</v>
      </c>
      <c r="F348" s="18" t="s">
        <v>17</v>
      </c>
      <c r="G348" s="18" t="s">
        <v>21</v>
      </c>
      <c r="H348" s="17" t="s">
        <v>18</v>
      </c>
      <c r="I348" s="18" t="s">
        <v>19</v>
      </c>
      <c r="J348" s="99">
        <f>J349</f>
        <v>32393.96</v>
      </c>
      <c r="K348" s="99">
        <f>K349</f>
        <v>34552.180000000008</v>
      </c>
      <c r="L348" s="99">
        <f>L349</f>
        <v>34261.83</v>
      </c>
      <c r="M348" s="158">
        <f t="shared" si="57"/>
        <v>99.15967675556216</v>
      </c>
    </row>
    <row r="349" spans="1:13" ht="37.5" x14ac:dyDescent="0.3">
      <c r="A349" s="58" t="s">
        <v>237</v>
      </c>
      <c r="B349" s="35">
        <v>601</v>
      </c>
      <c r="C349" s="48">
        <v>11</v>
      </c>
      <c r="D349" s="41" t="s">
        <v>43</v>
      </c>
      <c r="E349" s="18" t="s">
        <v>137</v>
      </c>
      <c r="F349" s="18" t="s">
        <v>17</v>
      </c>
      <c r="G349" s="18" t="s">
        <v>21</v>
      </c>
      <c r="H349" s="17" t="s">
        <v>67</v>
      </c>
      <c r="I349" s="18" t="s">
        <v>19</v>
      </c>
      <c r="J349" s="99">
        <f>J350+J351+J352</f>
        <v>32393.96</v>
      </c>
      <c r="K349" s="99">
        <f>K350+K351+K352</f>
        <v>34552.180000000008</v>
      </c>
      <c r="L349" s="99">
        <f>L350+L351+L352</f>
        <v>34261.83</v>
      </c>
      <c r="M349" s="158">
        <f t="shared" si="57"/>
        <v>99.15967675556216</v>
      </c>
    </row>
    <row r="350" spans="1:13" ht="93.75" x14ac:dyDescent="0.3">
      <c r="A350" s="40" t="s">
        <v>34</v>
      </c>
      <c r="B350" s="35">
        <v>601</v>
      </c>
      <c r="C350" s="48">
        <v>11</v>
      </c>
      <c r="D350" s="41" t="s">
        <v>43</v>
      </c>
      <c r="E350" s="18" t="s">
        <v>137</v>
      </c>
      <c r="F350" s="18" t="s">
        <v>17</v>
      </c>
      <c r="G350" s="18" t="s">
        <v>21</v>
      </c>
      <c r="H350" s="17" t="s">
        <v>67</v>
      </c>
      <c r="I350" s="18" t="s">
        <v>28</v>
      </c>
      <c r="J350" s="99">
        <v>17253.73</v>
      </c>
      <c r="K350" s="99">
        <v>18438.560000000001</v>
      </c>
      <c r="L350" s="99">
        <v>18406.95</v>
      </c>
      <c r="M350" s="158">
        <f t="shared" si="57"/>
        <v>99.82856578821773</v>
      </c>
    </row>
    <row r="351" spans="1:13" ht="37.5" x14ac:dyDescent="0.3">
      <c r="A351" s="51" t="s">
        <v>35</v>
      </c>
      <c r="B351" s="35">
        <v>601</v>
      </c>
      <c r="C351" s="48">
        <v>11</v>
      </c>
      <c r="D351" s="41" t="s">
        <v>43</v>
      </c>
      <c r="E351" s="18" t="s">
        <v>137</v>
      </c>
      <c r="F351" s="18" t="s">
        <v>17</v>
      </c>
      <c r="G351" s="18" t="s">
        <v>21</v>
      </c>
      <c r="H351" s="17" t="s">
        <v>67</v>
      </c>
      <c r="I351" s="18" t="s">
        <v>36</v>
      </c>
      <c r="J351" s="99">
        <v>8166.43</v>
      </c>
      <c r="K351" s="99">
        <v>9765.0300000000007</v>
      </c>
      <c r="L351" s="99">
        <v>9506.2900000000009</v>
      </c>
      <c r="M351" s="158">
        <f t="shared" si="57"/>
        <v>97.350340961574105</v>
      </c>
    </row>
    <row r="352" spans="1:13" x14ac:dyDescent="0.3">
      <c r="A352" s="51" t="s">
        <v>37</v>
      </c>
      <c r="B352" s="35">
        <v>601</v>
      </c>
      <c r="C352" s="48">
        <v>11</v>
      </c>
      <c r="D352" s="41" t="s">
        <v>43</v>
      </c>
      <c r="E352" s="18" t="s">
        <v>137</v>
      </c>
      <c r="F352" s="18" t="s">
        <v>17</v>
      </c>
      <c r="G352" s="18" t="s">
        <v>21</v>
      </c>
      <c r="H352" s="17" t="s">
        <v>67</v>
      </c>
      <c r="I352" s="18" t="s">
        <v>38</v>
      </c>
      <c r="J352" s="99">
        <v>6973.8</v>
      </c>
      <c r="K352" s="99">
        <v>6348.59</v>
      </c>
      <c r="L352" s="99">
        <v>6348.59</v>
      </c>
      <c r="M352" s="158">
        <f t="shared" si="57"/>
        <v>100</v>
      </c>
    </row>
    <row r="353" spans="1:13" ht="37.5" x14ac:dyDescent="0.3">
      <c r="A353" s="65" t="s">
        <v>404</v>
      </c>
      <c r="B353" s="35">
        <v>601</v>
      </c>
      <c r="C353" s="48">
        <v>11</v>
      </c>
      <c r="D353" s="41" t="s">
        <v>43</v>
      </c>
      <c r="E353" s="18" t="s">
        <v>137</v>
      </c>
      <c r="F353" s="18" t="s">
        <v>17</v>
      </c>
      <c r="G353" s="18" t="s">
        <v>43</v>
      </c>
      <c r="H353" s="17" t="s">
        <v>96</v>
      </c>
      <c r="I353" s="18" t="s">
        <v>19</v>
      </c>
      <c r="J353" s="99">
        <f>J354+J355</f>
        <v>2491.37</v>
      </c>
      <c r="K353" s="99">
        <f>K354+K355</f>
        <v>1612.14</v>
      </c>
      <c r="L353" s="99">
        <f>L354+L355</f>
        <v>1084.1399999999999</v>
      </c>
      <c r="M353" s="158">
        <f t="shared" si="57"/>
        <v>67.248501991142192</v>
      </c>
    </row>
    <row r="354" spans="1:13" ht="93.75" x14ac:dyDescent="0.3">
      <c r="A354" s="40" t="s">
        <v>34</v>
      </c>
      <c r="B354" s="35">
        <v>601</v>
      </c>
      <c r="C354" s="48">
        <v>11</v>
      </c>
      <c r="D354" s="41" t="s">
        <v>43</v>
      </c>
      <c r="E354" s="18" t="s">
        <v>137</v>
      </c>
      <c r="F354" s="18" t="s">
        <v>17</v>
      </c>
      <c r="G354" s="18" t="s">
        <v>43</v>
      </c>
      <c r="H354" s="17" t="s">
        <v>96</v>
      </c>
      <c r="I354" s="18" t="s">
        <v>28</v>
      </c>
      <c r="J354" s="99">
        <v>1810.37</v>
      </c>
      <c r="K354" s="99">
        <v>1382.14</v>
      </c>
      <c r="L354" s="99">
        <v>854.14</v>
      </c>
      <c r="M354" s="158">
        <f t="shared" si="57"/>
        <v>61.798370642626644</v>
      </c>
    </row>
    <row r="355" spans="1:13" ht="37.5" x14ac:dyDescent="0.3">
      <c r="A355" s="51" t="s">
        <v>35</v>
      </c>
      <c r="B355" s="35">
        <v>601</v>
      </c>
      <c r="C355" s="48">
        <v>11</v>
      </c>
      <c r="D355" s="41" t="s">
        <v>43</v>
      </c>
      <c r="E355" s="18" t="s">
        <v>137</v>
      </c>
      <c r="F355" s="18" t="s">
        <v>17</v>
      </c>
      <c r="G355" s="18" t="s">
        <v>43</v>
      </c>
      <c r="H355" s="17" t="s">
        <v>96</v>
      </c>
      <c r="I355" s="18" t="s">
        <v>36</v>
      </c>
      <c r="J355" s="99">
        <v>681</v>
      </c>
      <c r="K355" s="99">
        <v>230</v>
      </c>
      <c r="L355" s="99">
        <v>230</v>
      </c>
      <c r="M355" s="158">
        <f t="shared" si="57"/>
        <v>100</v>
      </c>
    </row>
    <row r="356" spans="1:13" ht="56.25" x14ac:dyDescent="0.3">
      <c r="A356" s="51" t="s">
        <v>403</v>
      </c>
      <c r="B356" s="35">
        <v>601</v>
      </c>
      <c r="C356" s="48">
        <v>11</v>
      </c>
      <c r="D356" s="41" t="s">
        <v>43</v>
      </c>
      <c r="E356" s="18" t="s">
        <v>137</v>
      </c>
      <c r="F356" s="18" t="s">
        <v>17</v>
      </c>
      <c r="G356" s="18" t="s">
        <v>23</v>
      </c>
      <c r="H356" s="17" t="s">
        <v>18</v>
      </c>
      <c r="I356" s="18" t="s">
        <v>19</v>
      </c>
      <c r="J356" s="99">
        <f>J357</f>
        <v>16853.79</v>
      </c>
      <c r="K356" s="99">
        <f>K357</f>
        <v>8325.84</v>
      </c>
      <c r="L356" s="99">
        <f>L357</f>
        <v>0</v>
      </c>
      <c r="M356" s="158">
        <f t="shared" si="57"/>
        <v>0</v>
      </c>
    </row>
    <row r="357" spans="1:13" ht="37.5" x14ac:dyDescent="0.3">
      <c r="A357" s="58" t="s">
        <v>237</v>
      </c>
      <c r="B357" s="35">
        <v>601</v>
      </c>
      <c r="C357" s="48">
        <v>11</v>
      </c>
      <c r="D357" s="41" t="s">
        <v>43</v>
      </c>
      <c r="E357" s="18" t="s">
        <v>137</v>
      </c>
      <c r="F357" s="18" t="s">
        <v>17</v>
      </c>
      <c r="G357" s="18" t="s">
        <v>23</v>
      </c>
      <c r="H357" s="17" t="s">
        <v>67</v>
      </c>
      <c r="I357" s="18" t="s">
        <v>19</v>
      </c>
      <c r="J357" s="99">
        <f>J358+J359+J360</f>
        <v>16853.79</v>
      </c>
      <c r="K357" s="99">
        <f>K358+K359+K360</f>
        <v>8325.84</v>
      </c>
      <c r="L357" s="99">
        <f>L358+L359+L360</f>
        <v>0</v>
      </c>
      <c r="M357" s="158">
        <f t="shared" si="57"/>
        <v>0</v>
      </c>
    </row>
    <row r="358" spans="1:13" ht="93.75" x14ac:dyDescent="0.3">
      <c r="A358" s="40" t="s">
        <v>34</v>
      </c>
      <c r="B358" s="35">
        <v>601</v>
      </c>
      <c r="C358" s="48">
        <v>11</v>
      </c>
      <c r="D358" s="41" t="s">
        <v>43</v>
      </c>
      <c r="E358" s="18" t="s">
        <v>137</v>
      </c>
      <c r="F358" s="18" t="s">
        <v>17</v>
      </c>
      <c r="G358" s="18" t="s">
        <v>23</v>
      </c>
      <c r="H358" s="17" t="s">
        <v>67</v>
      </c>
      <c r="I358" s="18" t="s">
        <v>28</v>
      </c>
      <c r="J358" s="99">
        <v>8346.64</v>
      </c>
      <c r="K358" s="99">
        <v>4813.5</v>
      </c>
      <c r="L358" s="99">
        <v>0</v>
      </c>
      <c r="M358" s="158">
        <f t="shared" si="57"/>
        <v>0</v>
      </c>
    </row>
    <row r="359" spans="1:13" ht="37.5" x14ac:dyDescent="0.3">
      <c r="A359" s="51" t="s">
        <v>35</v>
      </c>
      <c r="B359" s="35">
        <v>601</v>
      </c>
      <c r="C359" s="48">
        <v>11</v>
      </c>
      <c r="D359" s="41" t="s">
        <v>43</v>
      </c>
      <c r="E359" s="18" t="s">
        <v>137</v>
      </c>
      <c r="F359" s="18" t="s">
        <v>17</v>
      </c>
      <c r="G359" s="18" t="s">
        <v>23</v>
      </c>
      <c r="H359" s="17" t="s">
        <v>67</v>
      </c>
      <c r="I359" s="18" t="s">
        <v>36</v>
      </c>
      <c r="J359" s="99">
        <v>5190.8999999999996</v>
      </c>
      <c r="K359" s="99">
        <v>196.09</v>
      </c>
      <c r="L359" s="99">
        <v>0</v>
      </c>
      <c r="M359" s="158">
        <f t="shared" si="57"/>
        <v>0</v>
      </c>
    </row>
    <row r="360" spans="1:13" x14ac:dyDescent="0.3">
      <c r="A360" s="51" t="s">
        <v>37</v>
      </c>
      <c r="B360" s="35">
        <v>601</v>
      </c>
      <c r="C360" s="48">
        <v>11</v>
      </c>
      <c r="D360" s="41" t="s">
        <v>43</v>
      </c>
      <c r="E360" s="18" t="s">
        <v>137</v>
      </c>
      <c r="F360" s="18" t="s">
        <v>17</v>
      </c>
      <c r="G360" s="18" t="s">
        <v>23</v>
      </c>
      <c r="H360" s="17" t="s">
        <v>67</v>
      </c>
      <c r="I360" s="18" t="s">
        <v>38</v>
      </c>
      <c r="J360" s="99">
        <v>3316.25</v>
      </c>
      <c r="K360" s="99">
        <v>3316.25</v>
      </c>
      <c r="L360" s="99">
        <v>0</v>
      </c>
      <c r="M360" s="158">
        <f t="shared" si="57"/>
        <v>0</v>
      </c>
    </row>
    <row r="361" spans="1:13" ht="75" x14ac:dyDescent="0.3">
      <c r="A361" s="60" t="s">
        <v>236</v>
      </c>
      <c r="B361" s="14" t="s">
        <v>201</v>
      </c>
      <c r="C361" s="14" t="s">
        <v>16</v>
      </c>
      <c r="D361" s="14" t="s">
        <v>16</v>
      </c>
      <c r="E361" s="20" t="s">
        <v>16</v>
      </c>
      <c r="F361" s="15" t="s">
        <v>17</v>
      </c>
      <c r="G361" s="15" t="s">
        <v>16</v>
      </c>
      <c r="H361" s="14" t="s">
        <v>18</v>
      </c>
      <c r="I361" s="15" t="s">
        <v>19</v>
      </c>
      <c r="J361" s="157">
        <f t="shared" ref="J361:L362" si="59">J362</f>
        <v>12182.720000000001</v>
      </c>
      <c r="K361" s="157">
        <f t="shared" si="59"/>
        <v>12636.969999999998</v>
      </c>
      <c r="L361" s="157">
        <f t="shared" si="59"/>
        <v>12841.880000000001</v>
      </c>
      <c r="M361" s="158">
        <f t="shared" si="57"/>
        <v>101.62151211880699</v>
      </c>
    </row>
    <row r="362" spans="1:13" x14ac:dyDescent="0.3">
      <c r="A362" s="51" t="s">
        <v>20</v>
      </c>
      <c r="B362" s="17" t="s">
        <v>201</v>
      </c>
      <c r="C362" s="17" t="s">
        <v>21</v>
      </c>
      <c r="D362" s="17" t="s">
        <v>16</v>
      </c>
      <c r="E362" s="21" t="s">
        <v>16</v>
      </c>
      <c r="F362" s="18" t="s">
        <v>17</v>
      </c>
      <c r="G362" s="18" t="s">
        <v>16</v>
      </c>
      <c r="H362" s="17" t="s">
        <v>18</v>
      </c>
      <c r="I362" s="18" t="s">
        <v>19</v>
      </c>
      <c r="J362" s="99">
        <f t="shared" si="59"/>
        <v>12182.720000000001</v>
      </c>
      <c r="K362" s="99">
        <f t="shared" si="59"/>
        <v>12636.969999999998</v>
      </c>
      <c r="L362" s="99">
        <f t="shared" si="59"/>
        <v>12841.880000000001</v>
      </c>
      <c r="M362" s="158">
        <f t="shared" si="57"/>
        <v>101.62151211880699</v>
      </c>
    </row>
    <row r="363" spans="1:13" x14ac:dyDescent="0.3">
      <c r="A363" s="51" t="s">
        <v>40</v>
      </c>
      <c r="B363" s="17" t="s">
        <v>201</v>
      </c>
      <c r="C363" s="17" t="s">
        <v>21</v>
      </c>
      <c r="D363" s="18">
        <v>13</v>
      </c>
      <c r="E363" s="21" t="s">
        <v>16</v>
      </c>
      <c r="F363" s="18" t="s">
        <v>17</v>
      </c>
      <c r="G363" s="18" t="s">
        <v>16</v>
      </c>
      <c r="H363" s="17" t="s">
        <v>18</v>
      </c>
      <c r="I363" s="18" t="s">
        <v>19</v>
      </c>
      <c r="J363" s="99">
        <f>J364+J378+J382</f>
        <v>12182.720000000001</v>
      </c>
      <c r="K363" s="99">
        <f>K364+K378+K382</f>
        <v>12636.969999999998</v>
      </c>
      <c r="L363" s="99">
        <f>L364+L378+L382</f>
        <v>12841.880000000001</v>
      </c>
      <c r="M363" s="158">
        <f t="shared" si="57"/>
        <v>101.62151211880699</v>
      </c>
    </row>
    <row r="364" spans="1:13" ht="75" x14ac:dyDescent="0.3">
      <c r="A364" s="51" t="s">
        <v>397</v>
      </c>
      <c r="B364" s="17" t="s">
        <v>201</v>
      </c>
      <c r="C364" s="17" t="s">
        <v>21</v>
      </c>
      <c r="D364" s="18">
        <v>13</v>
      </c>
      <c r="E364" s="21" t="s">
        <v>43</v>
      </c>
      <c r="F364" s="18" t="s">
        <v>17</v>
      </c>
      <c r="G364" s="18" t="s">
        <v>16</v>
      </c>
      <c r="H364" s="17" t="s">
        <v>18</v>
      </c>
      <c r="I364" s="18" t="s">
        <v>19</v>
      </c>
      <c r="J364" s="99">
        <f>J365+J368+J371</f>
        <v>12182.720000000001</v>
      </c>
      <c r="K364" s="99">
        <f>K365+K368+K371</f>
        <v>12471.329999999998</v>
      </c>
      <c r="L364" s="99">
        <f>L365+L368+L371</f>
        <v>12676.240000000002</v>
      </c>
      <c r="M364" s="158">
        <f t="shared" si="57"/>
        <v>101.64304849603052</v>
      </c>
    </row>
    <row r="365" spans="1:13" ht="75" x14ac:dyDescent="0.3">
      <c r="A365" s="51" t="s">
        <v>351</v>
      </c>
      <c r="B365" s="17" t="s">
        <v>201</v>
      </c>
      <c r="C365" s="17" t="s">
        <v>21</v>
      </c>
      <c r="D365" s="18">
        <v>13</v>
      </c>
      <c r="E365" s="21" t="s">
        <v>43</v>
      </c>
      <c r="F365" s="18" t="s">
        <v>25</v>
      </c>
      <c r="G365" s="18" t="s">
        <v>16</v>
      </c>
      <c r="H365" s="17" t="s">
        <v>18</v>
      </c>
      <c r="I365" s="18" t="s">
        <v>19</v>
      </c>
      <c r="J365" s="99">
        <f t="shared" ref="J365:L366" si="60">J366</f>
        <v>904.79</v>
      </c>
      <c r="K365" s="99">
        <f t="shared" si="60"/>
        <v>904.79</v>
      </c>
      <c r="L365" s="99">
        <f t="shared" si="60"/>
        <v>904.7</v>
      </c>
      <c r="M365" s="158">
        <f t="shared" si="57"/>
        <v>99.990052940461325</v>
      </c>
    </row>
    <row r="366" spans="1:13" ht="56.25" x14ac:dyDescent="0.3">
      <c r="A366" s="64" t="s">
        <v>303</v>
      </c>
      <c r="B366" s="17" t="s">
        <v>201</v>
      </c>
      <c r="C366" s="17" t="s">
        <v>21</v>
      </c>
      <c r="D366" s="18">
        <v>13</v>
      </c>
      <c r="E366" s="21" t="s">
        <v>43</v>
      </c>
      <c r="F366" s="18" t="s">
        <v>25</v>
      </c>
      <c r="G366" s="18" t="s">
        <v>16</v>
      </c>
      <c r="H366" s="17" t="s">
        <v>74</v>
      </c>
      <c r="I366" s="18" t="s">
        <v>19</v>
      </c>
      <c r="J366" s="99">
        <f t="shared" si="60"/>
        <v>904.79</v>
      </c>
      <c r="K366" s="99">
        <f t="shared" si="60"/>
        <v>904.79</v>
      </c>
      <c r="L366" s="99">
        <f t="shared" si="60"/>
        <v>904.7</v>
      </c>
      <c r="M366" s="158">
        <f t="shared" si="57"/>
        <v>99.990052940461325</v>
      </c>
    </row>
    <row r="367" spans="1:13" ht="37.5" x14ac:dyDescent="0.3">
      <c r="A367" s="51" t="s">
        <v>35</v>
      </c>
      <c r="B367" s="17" t="s">
        <v>201</v>
      </c>
      <c r="C367" s="17" t="s">
        <v>21</v>
      </c>
      <c r="D367" s="18">
        <v>13</v>
      </c>
      <c r="E367" s="21" t="s">
        <v>43</v>
      </c>
      <c r="F367" s="18" t="s">
        <v>25</v>
      </c>
      <c r="G367" s="18" t="s">
        <v>16</v>
      </c>
      <c r="H367" s="17" t="s">
        <v>74</v>
      </c>
      <c r="I367" s="18" t="s">
        <v>36</v>
      </c>
      <c r="J367" s="99">
        <v>904.79</v>
      </c>
      <c r="K367" s="99">
        <v>904.79</v>
      </c>
      <c r="L367" s="99">
        <v>904.7</v>
      </c>
      <c r="M367" s="158">
        <f t="shared" si="57"/>
        <v>99.990052940461325</v>
      </c>
    </row>
    <row r="368" spans="1:13" ht="56.25" x14ac:dyDescent="0.3">
      <c r="A368" s="51" t="s">
        <v>235</v>
      </c>
      <c r="B368" s="17" t="s">
        <v>201</v>
      </c>
      <c r="C368" s="17" t="s">
        <v>21</v>
      </c>
      <c r="D368" s="18">
        <v>13</v>
      </c>
      <c r="E368" s="21" t="s">
        <v>43</v>
      </c>
      <c r="F368" s="18" t="s">
        <v>83</v>
      </c>
      <c r="G368" s="18" t="s">
        <v>16</v>
      </c>
      <c r="H368" s="17" t="s">
        <v>18</v>
      </c>
      <c r="I368" s="18" t="s">
        <v>19</v>
      </c>
      <c r="J368" s="99">
        <f t="shared" ref="J368:L369" si="61">J369</f>
        <v>510</v>
      </c>
      <c r="K368" s="99">
        <f t="shared" si="61"/>
        <v>510</v>
      </c>
      <c r="L368" s="99">
        <f t="shared" si="61"/>
        <v>506.66</v>
      </c>
      <c r="M368" s="158">
        <f t="shared" si="57"/>
        <v>99.345098039215699</v>
      </c>
    </row>
    <row r="369" spans="1:13" x14ac:dyDescent="0.3">
      <c r="A369" s="70" t="s">
        <v>302</v>
      </c>
      <c r="B369" s="17" t="s">
        <v>201</v>
      </c>
      <c r="C369" s="17" t="s">
        <v>21</v>
      </c>
      <c r="D369" s="18">
        <v>13</v>
      </c>
      <c r="E369" s="21" t="s">
        <v>43</v>
      </c>
      <c r="F369" s="16">
        <v>2</v>
      </c>
      <c r="G369" s="18" t="s">
        <v>16</v>
      </c>
      <c r="H369" s="17" t="s">
        <v>97</v>
      </c>
      <c r="I369" s="18" t="s">
        <v>19</v>
      </c>
      <c r="J369" s="99">
        <f t="shared" si="61"/>
        <v>510</v>
      </c>
      <c r="K369" s="99">
        <f t="shared" si="61"/>
        <v>510</v>
      </c>
      <c r="L369" s="99">
        <f t="shared" si="61"/>
        <v>506.66</v>
      </c>
      <c r="M369" s="158">
        <f t="shared" si="57"/>
        <v>99.345098039215699</v>
      </c>
    </row>
    <row r="370" spans="1:13" ht="37.5" x14ac:dyDescent="0.3">
      <c r="A370" s="51" t="s">
        <v>35</v>
      </c>
      <c r="B370" s="17" t="s">
        <v>201</v>
      </c>
      <c r="C370" s="17" t="s">
        <v>21</v>
      </c>
      <c r="D370" s="18">
        <v>13</v>
      </c>
      <c r="E370" s="21" t="s">
        <v>43</v>
      </c>
      <c r="F370" s="18" t="s">
        <v>83</v>
      </c>
      <c r="G370" s="18" t="s">
        <v>16</v>
      </c>
      <c r="H370" s="17" t="s">
        <v>97</v>
      </c>
      <c r="I370" s="18" t="s">
        <v>36</v>
      </c>
      <c r="J370" s="99">
        <v>510</v>
      </c>
      <c r="K370" s="99">
        <v>510</v>
      </c>
      <c r="L370" s="99">
        <v>506.66</v>
      </c>
      <c r="M370" s="158">
        <f t="shared" si="57"/>
        <v>99.345098039215699</v>
      </c>
    </row>
    <row r="371" spans="1:13" ht="75" x14ac:dyDescent="0.3">
      <c r="A371" s="51" t="s">
        <v>264</v>
      </c>
      <c r="B371" s="17" t="s">
        <v>201</v>
      </c>
      <c r="C371" s="17" t="s">
        <v>21</v>
      </c>
      <c r="D371" s="18">
        <v>13</v>
      </c>
      <c r="E371" s="21" t="s">
        <v>43</v>
      </c>
      <c r="F371" s="18" t="s">
        <v>9</v>
      </c>
      <c r="G371" s="18" t="s">
        <v>16</v>
      </c>
      <c r="H371" s="17" t="s">
        <v>18</v>
      </c>
      <c r="I371" s="18" t="s">
        <v>19</v>
      </c>
      <c r="J371" s="99">
        <f>J372+J376</f>
        <v>10767.93</v>
      </c>
      <c r="K371" s="99">
        <f>K372+K376</f>
        <v>11056.539999999999</v>
      </c>
      <c r="L371" s="99">
        <f>L372+L376</f>
        <v>11264.880000000001</v>
      </c>
      <c r="M371" s="158">
        <f t="shared" si="57"/>
        <v>101.88431462283862</v>
      </c>
    </row>
    <row r="372" spans="1:13" ht="37.5" x14ac:dyDescent="0.3">
      <c r="A372" s="51" t="s">
        <v>33</v>
      </c>
      <c r="B372" s="17" t="s">
        <v>201</v>
      </c>
      <c r="C372" s="17" t="s">
        <v>21</v>
      </c>
      <c r="D372" s="18">
        <v>13</v>
      </c>
      <c r="E372" s="21" t="s">
        <v>43</v>
      </c>
      <c r="F372" s="16">
        <v>3</v>
      </c>
      <c r="G372" s="18" t="s">
        <v>16</v>
      </c>
      <c r="H372" s="17" t="s">
        <v>27</v>
      </c>
      <c r="I372" s="18" t="s">
        <v>19</v>
      </c>
      <c r="J372" s="99">
        <f>J373+J374+J375</f>
        <v>780.07</v>
      </c>
      <c r="K372" s="99">
        <f>K373+K374+K375</f>
        <v>768.23</v>
      </c>
      <c r="L372" s="99">
        <f>L373+L374+L375</f>
        <v>663.75999999999988</v>
      </c>
      <c r="M372" s="158">
        <f t="shared" si="57"/>
        <v>86.401207971570997</v>
      </c>
    </row>
    <row r="373" spans="1:13" ht="93.75" x14ac:dyDescent="0.3">
      <c r="A373" s="51" t="s">
        <v>34</v>
      </c>
      <c r="B373" s="17" t="s">
        <v>201</v>
      </c>
      <c r="C373" s="17" t="s">
        <v>21</v>
      </c>
      <c r="D373" s="18">
        <v>13</v>
      </c>
      <c r="E373" s="21" t="s">
        <v>43</v>
      </c>
      <c r="F373" s="16">
        <v>3</v>
      </c>
      <c r="G373" s="18" t="s">
        <v>16</v>
      </c>
      <c r="H373" s="17" t="s">
        <v>27</v>
      </c>
      <c r="I373" s="18" t="s">
        <v>28</v>
      </c>
      <c r="J373" s="99">
        <v>275.39</v>
      </c>
      <c r="K373" s="99">
        <v>263.55</v>
      </c>
      <c r="L373" s="99">
        <v>253.74</v>
      </c>
      <c r="M373" s="158">
        <f t="shared" si="57"/>
        <v>96.277746158224247</v>
      </c>
    </row>
    <row r="374" spans="1:13" ht="37.5" x14ac:dyDescent="0.3">
      <c r="A374" s="51" t="s">
        <v>35</v>
      </c>
      <c r="B374" s="17" t="s">
        <v>201</v>
      </c>
      <c r="C374" s="17" t="s">
        <v>21</v>
      </c>
      <c r="D374" s="18">
        <v>13</v>
      </c>
      <c r="E374" s="21" t="s">
        <v>43</v>
      </c>
      <c r="F374" s="16">
        <v>3</v>
      </c>
      <c r="G374" s="18" t="s">
        <v>16</v>
      </c>
      <c r="H374" s="17" t="s">
        <v>27</v>
      </c>
      <c r="I374" s="18" t="s">
        <v>36</v>
      </c>
      <c r="J374" s="99">
        <v>502.98</v>
      </c>
      <c r="K374" s="99">
        <v>502.98</v>
      </c>
      <c r="L374" s="99">
        <v>409.34</v>
      </c>
      <c r="M374" s="158">
        <f t="shared" si="57"/>
        <v>81.382957572865706</v>
      </c>
    </row>
    <row r="375" spans="1:13" x14ac:dyDescent="0.3">
      <c r="A375" s="61" t="s">
        <v>37</v>
      </c>
      <c r="B375" s="17" t="s">
        <v>201</v>
      </c>
      <c r="C375" s="17" t="s">
        <v>21</v>
      </c>
      <c r="D375" s="21" t="s">
        <v>72</v>
      </c>
      <c r="E375" s="21" t="s">
        <v>43</v>
      </c>
      <c r="F375" s="21" t="s">
        <v>9</v>
      </c>
      <c r="G375" s="18" t="s">
        <v>16</v>
      </c>
      <c r="H375" s="17" t="s">
        <v>27</v>
      </c>
      <c r="I375" s="18" t="s">
        <v>38</v>
      </c>
      <c r="J375" s="99">
        <v>1.7</v>
      </c>
      <c r="K375" s="99">
        <v>1.7</v>
      </c>
      <c r="L375" s="99">
        <v>0.68</v>
      </c>
      <c r="M375" s="158">
        <f t="shared" si="57"/>
        <v>40</v>
      </c>
    </row>
    <row r="376" spans="1:13" ht="37.5" x14ac:dyDescent="0.3">
      <c r="A376" s="51" t="s">
        <v>39</v>
      </c>
      <c r="B376" s="17" t="s">
        <v>201</v>
      </c>
      <c r="C376" s="17" t="s">
        <v>21</v>
      </c>
      <c r="D376" s="18">
        <v>13</v>
      </c>
      <c r="E376" s="21" t="s">
        <v>43</v>
      </c>
      <c r="F376" s="16">
        <v>3</v>
      </c>
      <c r="G376" s="18" t="s">
        <v>16</v>
      </c>
      <c r="H376" s="17" t="s">
        <v>30</v>
      </c>
      <c r="I376" s="18" t="s">
        <v>19</v>
      </c>
      <c r="J376" s="99">
        <f>J377</f>
        <v>9987.86</v>
      </c>
      <c r="K376" s="99">
        <f>K377</f>
        <v>10288.31</v>
      </c>
      <c r="L376" s="99">
        <f>L377</f>
        <v>10601.12</v>
      </c>
      <c r="M376" s="158">
        <f t="shared" si="57"/>
        <v>103.04044104425316</v>
      </c>
    </row>
    <row r="377" spans="1:13" ht="93.75" x14ac:dyDescent="0.3">
      <c r="A377" s="51" t="s">
        <v>34</v>
      </c>
      <c r="B377" s="17" t="s">
        <v>201</v>
      </c>
      <c r="C377" s="17" t="s">
        <v>21</v>
      </c>
      <c r="D377" s="18">
        <v>13</v>
      </c>
      <c r="E377" s="21" t="s">
        <v>43</v>
      </c>
      <c r="F377" s="16">
        <v>3</v>
      </c>
      <c r="G377" s="18" t="s">
        <v>16</v>
      </c>
      <c r="H377" s="17" t="s">
        <v>30</v>
      </c>
      <c r="I377" s="18" t="s">
        <v>28</v>
      </c>
      <c r="J377" s="99">
        <v>9987.86</v>
      </c>
      <c r="K377" s="99">
        <v>10288.31</v>
      </c>
      <c r="L377" s="99">
        <v>10601.12</v>
      </c>
      <c r="M377" s="158">
        <f t="shared" si="57"/>
        <v>103.04044104425316</v>
      </c>
    </row>
    <row r="378" spans="1:13" ht="37.5" x14ac:dyDescent="0.3">
      <c r="A378" s="51" t="s">
        <v>46</v>
      </c>
      <c r="B378" s="17" t="s">
        <v>201</v>
      </c>
      <c r="C378" s="17" t="s">
        <v>21</v>
      </c>
      <c r="D378" s="18">
        <v>13</v>
      </c>
      <c r="E378" s="18" t="s">
        <v>44</v>
      </c>
      <c r="F378" s="18" t="s">
        <v>17</v>
      </c>
      <c r="G378" s="18" t="s">
        <v>16</v>
      </c>
      <c r="H378" s="17" t="s">
        <v>18</v>
      </c>
      <c r="I378" s="18" t="s">
        <v>19</v>
      </c>
      <c r="J378" s="99">
        <f t="shared" ref="J378:L380" si="62">J379</f>
        <v>0</v>
      </c>
      <c r="K378" s="99">
        <f t="shared" si="62"/>
        <v>9.2100000000000009</v>
      </c>
      <c r="L378" s="99">
        <f t="shared" si="62"/>
        <v>9.2100000000000009</v>
      </c>
      <c r="M378" s="158">
        <f t="shared" si="57"/>
        <v>100</v>
      </c>
    </row>
    <row r="379" spans="1:13" ht="37.5" x14ac:dyDescent="0.3">
      <c r="A379" s="51" t="s">
        <v>60</v>
      </c>
      <c r="B379" s="17" t="s">
        <v>201</v>
      </c>
      <c r="C379" s="17" t="s">
        <v>21</v>
      </c>
      <c r="D379" s="18">
        <v>13</v>
      </c>
      <c r="E379" s="18" t="s">
        <v>44</v>
      </c>
      <c r="F379" s="18" t="s">
        <v>11</v>
      </c>
      <c r="G379" s="18" t="s">
        <v>16</v>
      </c>
      <c r="H379" s="17" t="s">
        <v>18</v>
      </c>
      <c r="I379" s="18" t="s">
        <v>19</v>
      </c>
      <c r="J379" s="99">
        <f t="shared" si="62"/>
        <v>0</v>
      </c>
      <c r="K379" s="99">
        <f t="shared" si="62"/>
        <v>9.2100000000000009</v>
      </c>
      <c r="L379" s="99">
        <f t="shared" si="62"/>
        <v>9.2100000000000009</v>
      </c>
      <c r="M379" s="158">
        <f t="shared" si="57"/>
        <v>100</v>
      </c>
    </row>
    <row r="380" spans="1:13" x14ac:dyDescent="0.3">
      <c r="A380" s="61" t="s">
        <v>41</v>
      </c>
      <c r="B380" s="17" t="s">
        <v>201</v>
      </c>
      <c r="C380" s="17" t="s">
        <v>21</v>
      </c>
      <c r="D380" s="21">
        <v>13</v>
      </c>
      <c r="E380" s="16">
        <v>51</v>
      </c>
      <c r="F380" s="16">
        <v>5</v>
      </c>
      <c r="G380" s="18" t="s">
        <v>16</v>
      </c>
      <c r="H380" s="17" t="s">
        <v>62</v>
      </c>
      <c r="I380" s="18" t="s">
        <v>19</v>
      </c>
      <c r="J380" s="99">
        <f t="shared" si="62"/>
        <v>0</v>
      </c>
      <c r="K380" s="99">
        <f t="shared" si="62"/>
        <v>9.2100000000000009</v>
      </c>
      <c r="L380" s="99">
        <f t="shared" si="62"/>
        <v>9.2100000000000009</v>
      </c>
      <c r="M380" s="158">
        <f t="shared" si="57"/>
        <v>100</v>
      </c>
    </row>
    <row r="381" spans="1:13" ht="93.75" x14ac:dyDescent="0.3">
      <c r="A381" s="51" t="s">
        <v>34</v>
      </c>
      <c r="B381" s="17" t="s">
        <v>201</v>
      </c>
      <c r="C381" s="17" t="s">
        <v>21</v>
      </c>
      <c r="D381" s="18">
        <v>13</v>
      </c>
      <c r="E381" s="16">
        <v>51</v>
      </c>
      <c r="F381" s="16">
        <v>5</v>
      </c>
      <c r="G381" s="18" t="s">
        <v>16</v>
      </c>
      <c r="H381" s="17" t="s">
        <v>62</v>
      </c>
      <c r="I381" s="18" t="s">
        <v>28</v>
      </c>
      <c r="J381" s="99">
        <v>0</v>
      </c>
      <c r="K381" s="99">
        <v>9.2100000000000009</v>
      </c>
      <c r="L381" s="99">
        <v>9.2100000000000009</v>
      </c>
      <c r="M381" s="158">
        <f t="shared" si="57"/>
        <v>100</v>
      </c>
    </row>
    <row r="382" spans="1:13" ht="37.5" x14ac:dyDescent="0.3">
      <c r="A382" s="147" t="s">
        <v>579</v>
      </c>
      <c r="B382" s="17" t="s">
        <v>201</v>
      </c>
      <c r="C382" s="17" t="s">
        <v>21</v>
      </c>
      <c r="D382" s="18">
        <v>13</v>
      </c>
      <c r="E382" s="16">
        <v>98</v>
      </c>
      <c r="F382" s="16">
        <v>0</v>
      </c>
      <c r="G382" s="18" t="s">
        <v>16</v>
      </c>
      <c r="H382" s="17" t="s">
        <v>18</v>
      </c>
      <c r="I382" s="18" t="s">
        <v>19</v>
      </c>
      <c r="J382" s="99">
        <f t="shared" ref="J382:L384" si="63">J383</f>
        <v>0</v>
      </c>
      <c r="K382" s="99">
        <f t="shared" si="63"/>
        <v>156.43</v>
      </c>
      <c r="L382" s="99">
        <f t="shared" si="63"/>
        <v>156.43</v>
      </c>
      <c r="M382" s="158">
        <f t="shared" si="57"/>
        <v>100</v>
      </c>
    </row>
    <row r="383" spans="1:13" x14ac:dyDescent="0.3">
      <c r="A383" s="100" t="s">
        <v>580</v>
      </c>
      <c r="B383" s="17" t="s">
        <v>201</v>
      </c>
      <c r="C383" s="17" t="s">
        <v>21</v>
      </c>
      <c r="D383" s="18">
        <v>13</v>
      </c>
      <c r="E383" s="16">
        <v>98</v>
      </c>
      <c r="F383" s="16">
        <v>1</v>
      </c>
      <c r="G383" s="18" t="s">
        <v>16</v>
      </c>
      <c r="H383" s="17" t="s">
        <v>18</v>
      </c>
      <c r="I383" s="18" t="s">
        <v>19</v>
      </c>
      <c r="J383" s="99">
        <f t="shared" si="63"/>
        <v>0</v>
      </c>
      <c r="K383" s="99">
        <f t="shared" si="63"/>
        <v>156.43</v>
      </c>
      <c r="L383" s="99">
        <f t="shared" si="63"/>
        <v>156.43</v>
      </c>
      <c r="M383" s="158">
        <f t="shared" si="57"/>
        <v>100</v>
      </c>
    </row>
    <row r="384" spans="1:13" ht="150" x14ac:dyDescent="0.3">
      <c r="A384" s="51" t="s">
        <v>576</v>
      </c>
      <c r="B384" s="17" t="s">
        <v>201</v>
      </c>
      <c r="C384" s="17" t="s">
        <v>21</v>
      </c>
      <c r="D384" s="18">
        <v>13</v>
      </c>
      <c r="E384" s="16">
        <v>98</v>
      </c>
      <c r="F384" s="16">
        <v>1</v>
      </c>
      <c r="G384" s="18" t="s">
        <v>16</v>
      </c>
      <c r="H384" s="17" t="s">
        <v>578</v>
      </c>
      <c r="I384" s="18" t="s">
        <v>19</v>
      </c>
      <c r="J384" s="99">
        <f t="shared" si="63"/>
        <v>0</v>
      </c>
      <c r="K384" s="99">
        <f t="shared" si="63"/>
        <v>156.43</v>
      </c>
      <c r="L384" s="99">
        <f t="shared" si="63"/>
        <v>156.43</v>
      </c>
      <c r="M384" s="158">
        <f t="shared" si="57"/>
        <v>100</v>
      </c>
    </row>
    <row r="385" spans="1:13" ht="93.75" x14ac:dyDescent="0.3">
      <c r="A385" s="51" t="s">
        <v>34</v>
      </c>
      <c r="B385" s="17" t="s">
        <v>201</v>
      </c>
      <c r="C385" s="17" t="s">
        <v>21</v>
      </c>
      <c r="D385" s="18">
        <v>13</v>
      </c>
      <c r="E385" s="16">
        <v>98</v>
      </c>
      <c r="F385" s="16">
        <v>1</v>
      </c>
      <c r="G385" s="18" t="s">
        <v>16</v>
      </c>
      <c r="H385" s="17" t="s">
        <v>578</v>
      </c>
      <c r="I385" s="18" t="s">
        <v>28</v>
      </c>
      <c r="J385" s="99">
        <v>0</v>
      </c>
      <c r="K385" s="99">
        <v>156.43</v>
      </c>
      <c r="L385" s="99">
        <v>156.43</v>
      </c>
      <c r="M385" s="158">
        <f t="shared" si="57"/>
        <v>100</v>
      </c>
    </row>
    <row r="386" spans="1:13" ht="56.25" x14ac:dyDescent="0.3">
      <c r="A386" s="60" t="s">
        <v>249</v>
      </c>
      <c r="B386" s="13">
        <v>604</v>
      </c>
      <c r="C386" s="15" t="s">
        <v>16</v>
      </c>
      <c r="D386" s="14" t="s">
        <v>16</v>
      </c>
      <c r="E386" s="15" t="s">
        <v>16</v>
      </c>
      <c r="F386" s="15" t="s">
        <v>17</v>
      </c>
      <c r="G386" s="15" t="s">
        <v>16</v>
      </c>
      <c r="H386" s="14" t="s">
        <v>18</v>
      </c>
      <c r="I386" s="15" t="s">
        <v>19</v>
      </c>
      <c r="J386" s="157">
        <f>J387+J428+J421</f>
        <v>43790.42</v>
      </c>
      <c r="K386" s="157">
        <f>K387+K428+K421</f>
        <v>43960.679999999993</v>
      </c>
      <c r="L386" s="157">
        <f>L387+L428+L421</f>
        <v>43936.069999999992</v>
      </c>
      <c r="M386" s="158">
        <f t="shared" si="57"/>
        <v>99.944018154405256</v>
      </c>
    </row>
    <row r="387" spans="1:13" x14ac:dyDescent="0.3">
      <c r="A387" s="51" t="s">
        <v>20</v>
      </c>
      <c r="B387" s="16">
        <v>604</v>
      </c>
      <c r="C387" s="17" t="s">
        <v>21</v>
      </c>
      <c r="D387" s="17" t="s">
        <v>16</v>
      </c>
      <c r="E387" s="18" t="s">
        <v>16</v>
      </c>
      <c r="F387" s="18" t="s">
        <v>17</v>
      </c>
      <c r="G387" s="18" t="s">
        <v>16</v>
      </c>
      <c r="H387" s="17" t="s">
        <v>18</v>
      </c>
      <c r="I387" s="18" t="s">
        <v>19</v>
      </c>
      <c r="J387" s="99">
        <f>J388+J405</f>
        <v>43789.72</v>
      </c>
      <c r="K387" s="99">
        <f>K388+K405</f>
        <v>43951.979999999996</v>
      </c>
      <c r="L387" s="99">
        <f>L388+L405</f>
        <v>43927.789999999994</v>
      </c>
      <c r="M387" s="158">
        <f t="shared" si="57"/>
        <v>99.944962661522865</v>
      </c>
    </row>
    <row r="388" spans="1:13" ht="56.25" x14ac:dyDescent="0.3">
      <c r="A388" s="51" t="s">
        <v>99</v>
      </c>
      <c r="B388" s="16">
        <v>604</v>
      </c>
      <c r="C388" s="17" t="s">
        <v>21</v>
      </c>
      <c r="D388" s="18" t="s">
        <v>423</v>
      </c>
      <c r="E388" s="18" t="s">
        <v>16</v>
      </c>
      <c r="F388" s="18" t="s">
        <v>17</v>
      </c>
      <c r="G388" s="18" t="s">
        <v>16</v>
      </c>
      <c r="H388" s="17" t="s">
        <v>18</v>
      </c>
      <c r="I388" s="18" t="s">
        <v>19</v>
      </c>
      <c r="J388" s="99">
        <f>J389+J398</f>
        <v>14125.640000000001</v>
      </c>
      <c r="K388" s="99">
        <f>K389+K398</f>
        <v>15833.36</v>
      </c>
      <c r="L388" s="99">
        <f>L389+L398</f>
        <v>15819.34</v>
      </c>
      <c r="M388" s="158">
        <f t="shared" si="57"/>
        <v>99.911452780711102</v>
      </c>
    </row>
    <row r="389" spans="1:13" ht="56.25" x14ac:dyDescent="0.3">
      <c r="A389" s="51" t="s">
        <v>362</v>
      </c>
      <c r="B389" s="16">
        <v>604</v>
      </c>
      <c r="C389" s="17" t="s">
        <v>21</v>
      </c>
      <c r="D389" s="18" t="s">
        <v>423</v>
      </c>
      <c r="E389" s="16">
        <v>20</v>
      </c>
      <c r="F389" s="16">
        <v>0</v>
      </c>
      <c r="G389" s="18" t="s">
        <v>16</v>
      </c>
      <c r="H389" s="17" t="s">
        <v>18</v>
      </c>
      <c r="I389" s="18" t="s">
        <v>19</v>
      </c>
      <c r="J389" s="99">
        <f t="shared" ref="J389:L390" si="64">J390</f>
        <v>14110.640000000001</v>
      </c>
      <c r="K389" s="99">
        <f t="shared" si="64"/>
        <v>15619.94</v>
      </c>
      <c r="L389" s="99">
        <f t="shared" si="64"/>
        <v>15605.92</v>
      </c>
      <c r="M389" s="158">
        <f t="shared" si="57"/>
        <v>99.910242933071444</v>
      </c>
    </row>
    <row r="390" spans="1:13" ht="75" x14ac:dyDescent="0.3">
      <c r="A390" s="51" t="s">
        <v>349</v>
      </c>
      <c r="B390" s="16">
        <v>604</v>
      </c>
      <c r="C390" s="17" t="s">
        <v>21</v>
      </c>
      <c r="D390" s="18" t="s">
        <v>423</v>
      </c>
      <c r="E390" s="16">
        <v>20</v>
      </c>
      <c r="F390" s="16">
        <v>1</v>
      </c>
      <c r="G390" s="18" t="s">
        <v>16</v>
      </c>
      <c r="H390" s="17" t="s">
        <v>18</v>
      </c>
      <c r="I390" s="18" t="s">
        <v>19</v>
      </c>
      <c r="J390" s="99">
        <f t="shared" si="64"/>
        <v>14110.640000000001</v>
      </c>
      <c r="K390" s="99">
        <f t="shared" si="64"/>
        <v>15619.94</v>
      </c>
      <c r="L390" s="99">
        <f t="shared" si="64"/>
        <v>15605.92</v>
      </c>
      <c r="M390" s="158">
        <f t="shared" si="57"/>
        <v>99.910242933071444</v>
      </c>
    </row>
    <row r="391" spans="1:13" ht="56.25" x14ac:dyDescent="0.3">
      <c r="A391" s="51" t="s">
        <v>274</v>
      </c>
      <c r="B391" s="16">
        <v>604</v>
      </c>
      <c r="C391" s="17" t="s">
        <v>21</v>
      </c>
      <c r="D391" s="18" t="s">
        <v>423</v>
      </c>
      <c r="E391" s="16">
        <v>20</v>
      </c>
      <c r="F391" s="16">
        <v>1</v>
      </c>
      <c r="G391" s="18" t="s">
        <v>21</v>
      </c>
      <c r="H391" s="17" t="s">
        <v>18</v>
      </c>
      <c r="I391" s="18" t="s">
        <v>19</v>
      </c>
      <c r="J391" s="99">
        <f>J392+J396</f>
        <v>14110.640000000001</v>
      </c>
      <c r="K391" s="99">
        <f>K392+K396</f>
        <v>15619.94</v>
      </c>
      <c r="L391" s="99">
        <f>L392+L396</f>
        <v>15605.92</v>
      </c>
      <c r="M391" s="158">
        <f t="shared" si="57"/>
        <v>99.910242933071444</v>
      </c>
    </row>
    <row r="392" spans="1:13" ht="37.5" x14ac:dyDescent="0.3">
      <c r="A392" s="51" t="s">
        <v>33</v>
      </c>
      <c r="B392" s="16">
        <v>604</v>
      </c>
      <c r="C392" s="17" t="s">
        <v>21</v>
      </c>
      <c r="D392" s="18" t="s">
        <v>423</v>
      </c>
      <c r="E392" s="16">
        <v>20</v>
      </c>
      <c r="F392" s="16">
        <v>1</v>
      </c>
      <c r="G392" s="18" t="s">
        <v>21</v>
      </c>
      <c r="H392" s="17" t="s">
        <v>27</v>
      </c>
      <c r="I392" s="18" t="s">
        <v>19</v>
      </c>
      <c r="J392" s="99">
        <f>J393+J394+J395</f>
        <v>1499.3600000000001</v>
      </c>
      <c r="K392" s="99">
        <f>K393+K394+K395</f>
        <v>1255.9100000000001</v>
      </c>
      <c r="L392" s="99">
        <f>L393+L394+L395</f>
        <v>1241.26</v>
      </c>
      <c r="M392" s="158">
        <f t="shared" si="57"/>
        <v>98.833515140416111</v>
      </c>
    </row>
    <row r="393" spans="1:13" ht="93.75" x14ac:dyDescent="0.3">
      <c r="A393" s="51" t="s">
        <v>34</v>
      </c>
      <c r="B393" s="16">
        <v>604</v>
      </c>
      <c r="C393" s="17" t="s">
        <v>21</v>
      </c>
      <c r="D393" s="18" t="s">
        <v>423</v>
      </c>
      <c r="E393" s="16">
        <v>20</v>
      </c>
      <c r="F393" s="16">
        <v>1</v>
      </c>
      <c r="G393" s="18" t="s">
        <v>21</v>
      </c>
      <c r="H393" s="17" t="s">
        <v>27</v>
      </c>
      <c r="I393" s="18" t="s">
        <v>28</v>
      </c>
      <c r="J393" s="99">
        <v>361.96</v>
      </c>
      <c r="K393" s="99">
        <v>342.46</v>
      </c>
      <c r="L393" s="99">
        <v>342.46</v>
      </c>
      <c r="M393" s="158">
        <f t="shared" si="57"/>
        <v>100</v>
      </c>
    </row>
    <row r="394" spans="1:13" ht="37.5" x14ac:dyDescent="0.3">
      <c r="A394" s="51" t="s">
        <v>35</v>
      </c>
      <c r="B394" s="16">
        <v>604</v>
      </c>
      <c r="C394" s="17" t="s">
        <v>21</v>
      </c>
      <c r="D394" s="18" t="s">
        <v>423</v>
      </c>
      <c r="E394" s="16">
        <v>20</v>
      </c>
      <c r="F394" s="16">
        <v>1</v>
      </c>
      <c r="G394" s="18" t="s">
        <v>21</v>
      </c>
      <c r="H394" s="17" t="s">
        <v>27</v>
      </c>
      <c r="I394" s="18" t="s">
        <v>36</v>
      </c>
      <c r="J394" s="99">
        <v>1133.19</v>
      </c>
      <c r="K394" s="99">
        <v>911.24</v>
      </c>
      <c r="L394" s="99">
        <v>897.21</v>
      </c>
      <c r="M394" s="158">
        <f t="shared" si="57"/>
        <v>98.460339756814903</v>
      </c>
    </row>
    <row r="395" spans="1:13" x14ac:dyDescent="0.3">
      <c r="A395" s="51" t="s">
        <v>37</v>
      </c>
      <c r="B395" s="16">
        <v>604</v>
      </c>
      <c r="C395" s="17" t="s">
        <v>21</v>
      </c>
      <c r="D395" s="18" t="s">
        <v>423</v>
      </c>
      <c r="E395" s="16">
        <v>20</v>
      </c>
      <c r="F395" s="16">
        <v>1</v>
      </c>
      <c r="G395" s="18" t="s">
        <v>21</v>
      </c>
      <c r="H395" s="17" t="s">
        <v>27</v>
      </c>
      <c r="I395" s="18" t="s">
        <v>38</v>
      </c>
      <c r="J395" s="99">
        <v>4.21</v>
      </c>
      <c r="K395" s="99">
        <v>2.21</v>
      </c>
      <c r="L395" s="99">
        <v>1.59</v>
      </c>
      <c r="M395" s="158">
        <f t="shared" si="57"/>
        <v>71.945701357466064</v>
      </c>
    </row>
    <row r="396" spans="1:13" ht="84.6" customHeight="1" x14ac:dyDescent="0.3">
      <c r="A396" s="51" t="s">
        <v>39</v>
      </c>
      <c r="B396" s="16">
        <v>604</v>
      </c>
      <c r="C396" s="17" t="s">
        <v>21</v>
      </c>
      <c r="D396" s="18" t="s">
        <v>423</v>
      </c>
      <c r="E396" s="16">
        <v>20</v>
      </c>
      <c r="F396" s="16">
        <v>1</v>
      </c>
      <c r="G396" s="18" t="s">
        <v>21</v>
      </c>
      <c r="H396" s="17" t="s">
        <v>30</v>
      </c>
      <c r="I396" s="18" t="s">
        <v>19</v>
      </c>
      <c r="J396" s="99">
        <f>J397</f>
        <v>12611.28</v>
      </c>
      <c r="K396" s="99">
        <f>K397</f>
        <v>14364.03</v>
      </c>
      <c r="L396" s="99">
        <f>L397</f>
        <v>14364.66</v>
      </c>
      <c r="M396" s="158">
        <f t="shared" si="57"/>
        <v>100.00438595575196</v>
      </c>
    </row>
    <row r="397" spans="1:13" ht="46.35" customHeight="1" x14ac:dyDescent="0.3">
      <c r="A397" s="51" t="s">
        <v>34</v>
      </c>
      <c r="B397" s="16">
        <v>604</v>
      </c>
      <c r="C397" s="17" t="s">
        <v>21</v>
      </c>
      <c r="D397" s="18" t="s">
        <v>423</v>
      </c>
      <c r="E397" s="16">
        <v>20</v>
      </c>
      <c r="F397" s="16">
        <v>1</v>
      </c>
      <c r="G397" s="18" t="s">
        <v>21</v>
      </c>
      <c r="H397" s="17" t="s">
        <v>30</v>
      </c>
      <c r="I397" s="18" t="s">
        <v>28</v>
      </c>
      <c r="J397" s="99">
        <v>12611.28</v>
      </c>
      <c r="K397" s="99">
        <v>14364.03</v>
      </c>
      <c r="L397" s="99">
        <v>14364.66</v>
      </c>
      <c r="M397" s="158">
        <f t="shared" si="57"/>
        <v>100.00438595575196</v>
      </c>
    </row>
    <row r="398" spans="1:13" ht="37.5" x14ac:dyDescent="0.3">
      <c r="A398" s="147" t="s">
        <v>579</v>
      </c>
      <c r="B398" s="16">
        <v>604</v>
      </c>
      <c r="C398" s="17" t="s">
        <v>21</v>
      </c>
      <c r="D398" s="18" t="s">
        <v>423</v>
      </c>
      <c r="E398" s="16">
        <v>98</v>
      </c>
      <c r="F398" s="16">
        <v>0</v>
      </c>
      <c r="G398" s="18" t="s">
        <v>16</v>
      </c>
      <c r="H398" s="17" t="s">
        <v>18</v>
      </c>
      <c r="I398" s="18" t="s">
        <v>19</v>
      </c>
      <c r="J398" s="99">
        <f>J399+J402</f>
        <v>15</v>
      </c>
      <c r="K398" s="99">
        <f>K399+K402</f>
        <v>213.42</v>
      </c>
      <c r="L398" s="99">
        <f>L399+L402</f>
        <v>213.42</v>
      </c>
      <c r="M398" s="158">
        <f t="shared" si="57"/>
        <v>100</v>
      </c>
    </row>
    <row r="399" spans="1:13" x14ac:dyDescent="0.3">
      <c r="A399" s="100" t="s">
        <v>580</v>
      </c>
      <c r="B399" s="16">
        <v>604</v>
      </c>
      <c r="C399" s="17" t="s">
        <v>21</v>
      </c>
      <c r="D399" s="18" t="s">
        <v>423</v>
      </c>
      <c r="E399" s="16">
        <v>98</v>
      </c>
      <c r="F399" s="16">
        <v>1</v>
      </c>
      <c r="G399" s="18" t="s">
        <v>16</v>
      </c>
      <c r="H399" s="17" t="s">
        <v>18</v>
      </c>
      <c r="I399" s="18" t="s">
        <v>19</v>
      </c>
      <c r="J399" s="99">
        <f t="shared" ref="J399:L400" si="65">J400</f>
        <v>0</v>
      </c>
      <c r="K399" s="99">
        <f t="shared" si="65"/>
        <v>213.42</v>
      </c>
      <c r="L399" s="99">
        <f t="shared" si="65"/>
        <v>213.42</v>
      </c>
      <c r="M399" s="158">
        <f t="shared" ref="M399:M461" si="66">L399/K399*100</f>
        <v>100</v>
      </c>
    </row>
    <row r="400" spans="1:13" ht="150" x14ac:dyDescent="0.3">
      <c r="A400" s="51" t="s">
        <v>576</v>
      </c>
      <c r="B400" s="16">
        <v>604</v>
      </c>
      <c r="C400" s="17" t="s">
        <v>21</v>
      </c>
      <c r="D400" s="18" t="s">
        <v>423</v>
      </c>
      <c r="E400" s="16">
        <v>98</v>
      </c>
      <c r="F400" s="16">
        <v>1</v>
      </c>
      <c r="G400" s="18" t="s">
        <v>16</v>
      </c>
      <c r="H400" s="17" t="s">
        <v>578</v>
      </c>
      <c r="I400" s="18" t="s">
        <v>19</v>
      </c>
      <c r="J400" s="99">
        <f t="shared" si="65"/>
        <v>0</v>
      </c>
      <c r="K400" s="99">
        <f t="shared" si="65"/>
        <v>213.42</v>
      </c>
      <c r="L400" s="99">
        <f t="shared" si="65"/>
        <v>213.42</v>
      </c>
      <c r="M400" s="158">
        <f t="shared" si="66"/>
        <v>100</v>
      </c>
    </row>
    <row r="401" spans="1:13" ht="93.75" x14ac:dyDescent="0.3">
      <c r="A401" s="51" t="s">
        <v>34</v>
      </c>
      <c r="B401" s="16">
        <v>604</v>
      </c>
      <c r="C401" s="17" t="s">
        <v>21</v>
      </c>
      <c r="D401" s="18" t="s">
        <v>423</v>
      </c>
      <c r="E401" s="16">
        <v>98</v>
      </c>
      <c r="F401" s="16">
        <v>1</v>
      </c>
      <c r="G401" s="18" t="s">
        <v>16</v>
      </c>
      <c r="H401" s="17" t="s">
        <v>578</v>
      </c>
      <c r="I401" s="18" t="s">
        <v>28</v>
      </c>
      <c r="J401" s="99">
        <v>0</v>
      </c>
      <c r="K401" s="99">
        <v>213.42</v>
      </c>
      <c r="L401" s="99">
        <v>213.42</v>
      </c>
      <c r="M401" s="158">
        <f t="shared" si="66"/>
        <v>100</v>
      </c>
    </row>
    <row r="402" spans="1:13" ht="112.5" x14ac:dyDescent="0.3">
      <c r="A402" s="95" t="s">
        <v>451</v>
      </c>
      <c r="B402" s="18" t="s">
        <v>411</v>
      </c>
      <c r="C402" s="17" t="s">
        <v>21</v>
      </c>
      <c r="D402" s="17" t="s">
        <v>65</v>
      </c>
      <c r="E402" s="18" t="s">
        <v>381</v>
      </c>
      <c r="F402" s="17" t="s">
        <v>83</v>
      </c>
      <c r="G402" s="18" t="s">
        <v>16</v>
      </c>
      <c r="H402" s="17" t="s">
        <v>18</v>
      </c>
      <c r="I402" s="18" t="s">
        <v>19</v>
      </c>
      <c r="J402" s="99">
        <f>J404</f>
        <v>15</v>
      </c>
      <c r="K402" s="99">
        <f>K404</f>
        <v>0</v>
      </c>
      <c r="L402" s="99">
        <f>L404</f>
        <v>0</v>
      </c>
      <c r="M402" s="158">
        <v>0</v>
      </c>
    </row>
    <row r="403" spans="1:13" ht="56.25" x14ac:dyDescent="0.3">
      <c r="A403" s="51" t="s">
        <v>383</v>
      </c>
      <c r="B403" s="18" t="s">
        <v>411</v>
      </c>
      <c r="C403" s="17" t="s">
        <v>21</v>
      </c>
      <c r="D403" s="17" t="s">
        <v>65</v>
      </c>
      <c r="E403" s="18" t="s">
        <v>381</v>
      </c>
      <c r="F403" s="17" t="s">
        <v>83</v>
      </c>
      <c r="G403" s="18" t="s">
        <v>16</v>
      </c>
      <c r="H403" s="17" t="s">
        <v>382</v>
      </c>
      <c r="I403" s="18" t="s">
        <v>19</v>
      </c>
      <c r="J403" s="99">
        <f>J404</f>
        <v>15</v>
      </c>
      <c r="K403" s="99">
        <f>K404</f>
        <v>0</v>
      </c>
      <c r="L403" s="99">
        <f>L404</f>
        <v>0</v>
      </c>
      <c r="M403" s="158" t="e">
        <f t="shared" si="66"/>
        <v>#DIV/0!</v>
      </c>
    </row>
    <row r="404" spans="1:13" ht="37.5" x14ac:dyDescent="0.3">
      <c r="A404" s="51" t="s">
        <v>35</v>
      </c>
      <c r="B404" s="18" t="s">
        <v>411</v>
      </c>
      <c r="C404" s="17" t="s">
        <v>21</v>
      </c>
      <c r="D404" s="17" t="s">
        <v>65</v>
      </c>
      <c r="E404" s="18" t="s">
        <v>381</v>
      </c>
      <c r="F404" s="17" t="s">
        <v>83</v>
      </c>
      <c r="G404" s="18" t="s">
        <v>16</v>
      </c>
      <c r="H404" s="17" t="s">
        <v>382</v>
      </c>
      <c r="I404" s="18" t="s">
        <v>36</v>
      </c>
      <c r="J404" s="99">
        <v>15</v>
      </c>
      <c r="K404" s="99">
        <v>0</v>
      </c>
      <c r="L404" s="99"/>
      <c r="M404" s="158" t="e">
        <f t="shared" si="66"/>
        <v>#DIV/0!</v>
      </c>
    </row>
    <row r="405" spans="1:13" x14ac:dyDescent="0.3">
      <c r="A405" s="40" t="s">
        <v>40</v>
      </c>
      <c r="B405" s="16">
        <v>604</v>
      </c>
      <c r="C405" s="17" t="s">
        <v>21</v>
      </c>
      <c r="D405" s="18">
        <v>13</v>
      </c>
      <c r="E405" s="16">
        <v>0</v>
      </c>
      <c r="F405" s="16">
        <v>0</v>
      </c>
      <c r="G405" s="18" t="s">
        <v>16</v>
      </c>
      <c r="H405" s="17" t="s">
        <v>18</v>
      </c>
      <c r="I405" s="18" t="s">
        <v>19</v>
      </c>
      <c r="J405" s="99">
        <f>J415+J410+J406</f>
        <v>29664.080000000002</v>
      </c>
      <c r="K405" s="99">
        <f>K415+K410+K406</f>
        <v>28118.62</v>
      </c>
      <c r="L405" s="99">
        <f>L415+L410+L406</f>
        <v>28108.449999999997</v>
      </c>
      <c r="M405" s="158">
        <f t="shared" si="66"/>
        <v>99.963831795443724</v>
      </c>
    </row>
    <row r="406" spans="1:13" ht="37.5" x14ac:dyDescent="0.3">
      <c r="A406" s="51" t="s">
        <v>46</v>
      </c>
      <c r="B406" s="16">
        <v>604</v>
      </c>
      <c r="C406" s="17" t="s">
        <v>21</v>
      </c>
      <c r="D406" s="18">
        <v>13</v>
      </c>
      <c r="E406" s="18" t="s">
        <v>44</v>
      </c>
      <c r="F406" s="18" t="s">
        <v>17</v>
      </c>
      <c r="G406" s="18" t="s">
        <v>16</v>
      </c>
      <c r="H406" s="17" t="s">
        <v>18</v>
      </c>
      <c r="I406" s="18" t="s">
        <v>19</v>
      </c>
      <c r="J406" s="99">
        <f t="shared" ref="J406:L408" si="67">J407</f>
        <v>0</v>
      </c>
      <c r="K406" s="99">
        <f t="shared" si="67"/>
        <v>14.18</v>
      </c>
      <c r="L406" s="99">
        <f t="shared" si="67"/>
        <v>14.18</v>
      </c>
      <c r="M406" s="158">
        <f t="shared" si="66"/>
        <v>100</v>
      </c>
    </row>
    <row r="407" spans="1:13" ht="37.5" x14ac:dyDescent="0.3">
      <c r="A407" s="51" t="s">
        <v>60</v>
      </c>
      <c r="B407" s="16">
        <v>604</v>
      </c>
      <c r="C407" s="17" t="s">
        <v>21</v>
      </c>
      <c r="D407" s="18">
        <v>13</v>
      </c>
      <c r="E407" s="18" t="s">
        <v>44</v>
      </c>
      <c r="F407" s="18" t="s">
        <v>11</v>
      </c>
      <c r="G407" s="18" t="s">
        <v>16</v>
      </c>
      <c r="H407" s="17" t="s">
        <v>18</v>
      </c>
      <c r="I407" s="18" t="s">
        <v>19</v>
      </c>
      <c r="J407" s="99">
        <f t="shared" si="67"/>
        <v>0</v>
      </c>
      <c r="K407" s="99">
        <f t="shared" si="67"/>
        <v>14.18</v>
      </c>
      <c r="L407" s="99">
        <f t="shared" si="67"/>
        <v>14.18</v>
      </c>
      <c r="M407" s="158">
        <f t="shared" si="66"/>
        <v>100</v>
      </c>
    </row>
    <row r="408" spans="1:13" x14ac:dyDescent="0.3">
      <c r="A408" s="61" t="s">
        <v>41</v>
      </c>
      <c r="B408" s="16">
        <v>604</v>
      </c>
      <c r="C408" s="17" t="s">
        <v>21</v>
      </c>
      <c r="D408" s="21">
        <v>13</v>
      </c>
      <c r="E408" s="16">
        <v>51</v>
      </c>
      <c r="F408" s="16">
        <v>5</v>
      </c>
      <c r="G408" s="18" t="s">
        <v>16</v>
      </c>
      <c r="H408" s="17" t="s">
        <v>62</v>
      </c>
      <c r="I408" s="18" t="s">
        <v>19</v>
      </c>
      <c r="J408" s="99">
        <f t="shared" si="67"/>
        <v>0</v>
      </c>
      <c r="K408" s="99">
        <f t="shared" si="67"/>
        <v>14.18</v>
      </c>
      <c r="L408" s="99">
        <f t="shared" si="67"/>
        <v>14.18</v>
      </c>
      <c r="M408" s="158">
        <f t="shared" si="66"/>
        <v>100</v>
      </c>
    </row>
    <row r="409" spans="1:13" ht="93.75" x14ac:dyDescent="0.3">
      <c r="A409" s="51" t="s">
        <v>34</v>
      </c>
      <c r="B409" s="16">
        <v>604</v>
      </c>
      <c r="C409" s="17" t="s">
        <v>21</v>
      </c>
      <c r="D409" s="18">
        <v>13</v>
      </c>
      <c r="E409" s="16">
        <v>51</v>
      </c>
      <c r="F409" s="16">
        <v>5</v>
      </c>
      <c r="G409" s="18" t="s">
        <v>16</v>
      </c>
      <c r="H409" s="17" t="s">
        <v>62</v>
      </c>
      <c r="I409" s="18" t="s">
        <v>28</v>
      </c>
      <c r="J409" s="99">
        <v>0</v>
      </c>
      <c r="K409" s="99">
        <v>14.18</v>
      </c>
      <c r="L409" s="99">
        <v>14.18</v>
      </c>
      <c r="M409" s="158">
        <f t="shared" si="66"/>
        <v>100</v>
      </c>
    </row>
    <row r="410" spans="1:13" ht="56.25" x14ac:dyDescent="0.3">
      <c r="A410" s="51" t="s">
        <v>362</v>
      </c>
      <c r="B410" s="16">
        <v>604</v>
      </c>
      <c r="C410" s="17" t="s">
        <v>21</v>
      </c>
      <c r="D410" s="18">
        <v>13</v>
      </c>
      <c r="E410" s="16">
        <v>20</v>
      </c>
      <c r="F410" s="16">
        <v>0</v>
      </c>
      <c r="G410" s="18" t="s">
        <v>16</v>
      </c>
      <c r="H410" s="17" t="s">
        <v>18</v>
      </c>
      <c r="I410" s="18" t="s">
        <v>19</v>
      </c>
      <c r="J410" s="99">
        <f t="shared" ref="J410:L413" si="68">J411</f>
        <v>2586.08</v>
      </c>
      <c r="K410" s="99">
        <f t="shared" si="68"/>
        <v>0</v>
      </c>
      <c r="L410" s="99">
        <f t="shared" si="68"/>
        <v>0</v>
      </c>
      <c r="M410" s="158">
        <v>0</v>
      </c>
    </row>
    <row r="411" spans="1:13" ht="75" x14ac:dyDescent="0.3">
      <c r="A411" s="51" t="s">
        <v>349</v>
      </c>
      <c r="B411" s="16">
        <v>604</v>
      </c>
      <c r="C411" s="17" t="s">
        <v>21</v>
      </c>
      <c r="D411" s="18">
        <v>13</v>
      </c>
      <c r="E411" s="16">
        <v>20</v>
      </c>
      <c r="F411" s="16">
        <v>1</v>
      </c>
      <c r="G411" s="18" t="s">
        <v>16</v>
      </c>
      <c r="H411" s="17" t="s">
        <v>18</v>
      </c>
      <c r="I411" s="18" t="s">
        <v>19</v>
      </c>
      <c r="J411" s="99">
        <f t="shared" si="68"/>
        <v>2586.08</v>
      </c>
      <c r="K411" s="99">
        <f t="shared" si="68"/>
        <v>0</v>
      </c>
      <c r="L411" s="99">
        <f t="shared" si="68"/>
        <v>0</v>
      </c>
      <c r="M411" s="158">
        <v>0</v>
      </c>
    </row>
    <row r="412" spans="1:13" ht="56.25" x14ac:dyDescent="0.3">
      <c r="A412" s="51" t="s">
        <v>274</v>
      </c>
      <c r="B412" s="16">
        <v>604</v>
      </c>
      <c r="C412" s="17" t="s">
        <v>21</v>
      </c>
      <c r="D412" s="18">
        <v>13</v>
      </c>
      <c r="E412" s="16">
        <v>20</v>
      </c>
      <c r="F412" s="16">
        <v>1</v>
      </c>
      <c r="G412" s="18" t="s">
        <v>21</v>
      </c>
      <c r="H412" s="17" t="s">
        <v>18</v>
      </c>
      <c r="I412" s="18" t="s">
        <v>19</v>
      </c>
      <c r="J412" s="99">
        <f t="shared" si="68"/>
        <v>2586.08</v>
      </c>
      <c r="K412" s="99">
        <f t="shared" si="68"/>
        <v>0</v>
      </c>
      <c r="L412" s="99">
        <f t="shared" si="68"/>
        <v>0</v>
      </c>
      <c r="M412" s="158">
        <v>0</v>
      </c>
    </row>
    <row r="413" spans="1:13" ht="75" x14ac:dyDescent="0.3">
      <c r="A413" s="40" t="s">
        <v>452</v>
      </c>
      <c r="B413" s="16">
        <v>604</v>
      </c>
      <c r="C413" s="17" t="s">
        <v>21</v>
      </c>
      <c r="D413" s="18">
        <v>13</v>
      </c>
      <c r="E413" s="16">
        <v>20</v>
      </c>
      <c r="F413" s="16">
        <v>1</v>
      </c>
      <c r="G413" s="18" t="s">
        <v>21</v>
      </c>
      <c r="H413" s="17" t="s">
        <v>453</v>
      </c>
      <c r="I413" s="18" t="s">
        <v>19</v>
      </c>
      <c r="J413" s="99">
        <f t="shared" si="68"/>
        <v>2586.08</v>
      </c>
      <c r="K413" s="99">
        <f t="shared" si="68"/>
        <v>0</v>
      </c>
      <c r="L413" s="99">
        <f t="shared" si="68"/>
        <v>0</v>
      </c>
      <c r="M413" s="158">
        <v>0</v>
      </c>
    </row>
    <row r="414" spans="1:13" x14ac:dyDescent="0.3">
      <c r="A414" s="40" t="s">
        <v>37</v>
      </c>
      <c r="B414" s="16">
        <v>604</v>
      </c>
      <c r="C414" s="17" t="s">
        <v>21</v>
      </c>
      <c r="D414" s="18">
        <v>13</v>
      </c>
      <c r="E414" s="16">
        <v>20</v>
      </c>
      <c r="F414" s="16">
        <v>1</v>
      </c>
      <c r="G414" s="18" t="s">
        <v>21</v>
      </c>
      <c r="H414" s="17" t="s">
        <v>453</v>
      </c>
      <c r="I414" s="18" t="s">
        <v>38</v>
      </c>
      <c r="J414" s="99">
        <v>2586.08</v>
      </c>
      <c r="K414" s="99">
        <v>0</v>
      </c>
      <c r="L414" s="99">
        <v>0</v>
      </c>
      <c r="M414" s="158">
        <v>0</v>
      </c>
    </row>
    <row r="415" spans="1:13" ht="75" x14ac:dyDescent="0.3">
      <c r="A415" s="51" t="s">
        <v>493</v>
      </c>
      <c r="B415" s="16">
        <v>604</v>
      </c>
      <c r="C415" s="17" t="s">
        <v>21</v>
      </c>
      <c r="D415" s="18">
        <v>13</v>
      </c>
      <c r="E415" s="18" t="s">
        <v>492</v>
      </c>
      <c r="F415" s="18" t="s">
        <v>17</v>
      </c>
      <c r="G415" s="18" t="s">
        <v>16</v>
      </c>
      <c r="H415" s="17" t="s">
        <v>18</v>
      </c>
      <c r="I415" s="18" t="s">
        <v>19</v>
      </c>
      <c r="J415" s="99">
        <f t="shared" ref="J415:L416" si="69">J416</f>
        <v>27078</v>
      </c>
      <c r="K415" s="99">
        <f t="shared" si="69"/>
        <v>28104.44</v>
      </c>
      <c r="L415" s="99">
        <f t="shared" si="69"/>
        <v>28094.269999999997</v>
      </c>
      <c r="M415" s="158">
        <f t="shared" si="66"/>
        <v>99.963813546898621</v>
      </c>
    </row>
    <row r="416" spans="1:13" ht="56.25" x14ac:dyDescent="0.3">
      <c r="A416" s="51" t="s">
        <v>494</v>
      </c>
      <c r="B416" s="16">
        <v>604</v>
      </c>
      <c r="C416" s="17" t="s">
        <v>21</v>
      </c>
      <c r="D416" s="18">
        <v>13</v>
      </c>
      <c r="E416" s="18" t="s">
        <v>492</v>
      </c>
      <c r="F416" s="18" t="s">
        <v>25</v>
      </c>
      <c r="G416" s="18" t="s">
        <v>16</v>
      </c>
      <c r="H416" s="17" t="s">
        <v>18</v>
      </c>
      <c r="I416" s="18" t="s">
        <v>19</v>
      </c>
      <c r="J416" s="99">
        <f t="shared" si="69"/>
        <v>27078</v>
      </c>
      <c r="K416" s="99">
        <f t="shared" si="69"/>
        <v>28104.44</v>
      </c>
      <c r="L416" s="99">
        <f t="shared" si="69"/>
        <v>28094.269999999997</v>
      </c>
      <c r="M416" s="158">
        <f t="shared" si="66"/>
        <v>99.963813546898621</v>
      </c>
    </row>
    <row r="417" spans="1:13" ht="37.5" x14ac:dyDescent="0.3">
      <c r="A417" s="65" t="s">
        <v>495</v>
      </c>
      <c r="B417" s="16">
        <v>604</v>
      </c>
      <c r="C417" s="17" t="s">
        <v>21</v>
      </c>
      <c r="D417" s="18">
        <v>13</v>
      </c>
      <c r="E417" s="18" t="s">
        <v>492</v>
      </c>
      <c r="F417" s="18" t="s">
        <v>25</v>
      </c>
      <c r="G417" s="18" t="s">
        <v>16</v>
      </c>
      <c r="H417" s="17" t="s">
        <v>67</v>
      </c>
      <c r="I417" s="18" t="s">
        <v>19</v>
      </c>
      <c r="J417" s="99">
        <f>J418+J419+J420</f>
        <v>27078</v>
      </c>
      <c r="K417" s="99">
        <f>K418+K419+K420</f>
        <v>28104.44</v>
      </c>
      <c r="L417" s="99">
        <f>L418+L419+L420</f>
        <v>28094.269999999997</v>
      </c>
      <c r="M417" s="158">
        <f t="shared" si="66"/>
        <v>99.963813546898621</v>
      </c>
    </row>
    <row r="418" spans="1:13" ht="93.75" x14ac:dyDescent="0.3">
      <c r="A418" s="40" t="s">
        <v>34</v>
      </c>
      <c r="B418" s="16">
        <v>604</v>
      </c>
      <c r="C418" s="17" t="s">
        <v>21</v>
      </c>
      <c r="D418" s="18">
        <v>13</v>
      </c>
      <c r="E418" s="18" t="s">
        <v>492</v>
      </c>
      <c r="F418" s="18" t="s">
        <v>25</v>
      </c>
      <c r="G418" s="18" t="s">
        <v>16</v>
      </c>
      <c r="H418" s="17" t="s">
        <v>67</v>
      </c>
      <c r="I418" s="18" t="s">
        <v>28</v>
      </c>
      <c r="J418" s="99">
        <v>23637.29</v>
      </c>
      <c r="K418" s="99">
        <v>25513.41</v>
      </c>
      <c r="L418" s="99">
        <v>25513.17</v>
      </c>
      <c r="M418" s="158">
        <f t="shared" si="66"/>
        <v>99.999059318217348</v>
      </c>
    </row>
    <row r="419" spans="1:13" ht="37.5" x14ac:dyDescent="0.3">
      <c r="A419" s="40" t="s">
        <v>35</v>
      </c>
      <c r="B419" s="16">
        <v>604</v>
      </c>
      <c r="C419" s="17" t="s">
        <v>21</v>
      </c>
      <c r="D419" s="18">
        <v>13</v>
      </c>
      <c r="E419" s="18" t="s">
        <v>492</v>
      </c>
      <c r="F419" s="18" t="s">
        <v>25</v>
      </c>
      <c r="G419" s="18" t="s">
        <v>16</v>
      </c>
      <c r="H419" s="17" t="s">
        <v>67</v>
      </c>
      <c r="I419" s="18" t="s">
        <v>36</v>
      </c>
      <c r="J419" s="99">
        <v>3440.41</v>
      </c>
      <c r="K419" s="99">
        <v>2590.73</v>
      </c>
      <c r="L419" s="99">
        <v>2581.1</v>
      </c>
      <c r="M419" s="158">
        <f t="shared" si="66"/>
        <v>99.628290095841706</v>
      </c>
    </row>
    <row r="420" spans="1:13" x14ac:dyDescent="0.3">
      <c r="A420" s="40" t="s">
        <v>37</v>
      </c>
      <c r="B420" s="16">
        <v>604</v>
      </c>
      <c r="C420" s="17" t="s">
        <v>21</v>
      </c>
      <c r="D420" s="18">
        <v>13</v>
      </c>
      <c r="E420" s="18" t="s">
        <v>492</v>
      </c>
      <c r="F420" s="18" t="s">
        <v>25</v>
      </c>
      <c r="G420" s="18" t="s">
        <v>16</v>
      </c>
      <c r="H420" s="17" t="s">
        <v>67</v>
      </c>
      <c r="I420" s="18" t="s">
        <v>38</v>
      </c>
      <c r="J420" s="99">
        <v>0.3</v>
      </c>
      <c r="K420" s="99">
        <v>0.3</v>
      </c>
      <c r="L420" s="99">
        <v>0</v>
      </c>
      <c r="M420" s="158">
        <f t="shared" si="66"/>
        <v>0</v>
      </c>
    </row>
    <row r="421" spans="1:13" x14ac:dyDescent="0.3">
      <c r="A421" s="60" t="s">
        <v>100</v>
      </c>
      <c r="B421" s="13">
        <v>604</v>
      </c>
      <c r="C421" s="15" t="s">
        <v>53</v>
      </c>
      <c r="D421" s="14" t="s">
        <v>16</v>
      </c>
      <c r="E421" s="15" t="s">
        <v>16</v>
      </c>
      <c r="F421" s="15" t="s">
        <v>17</v>
      </c>
      <c r="G421" s="15" t="s">
        <v>16</v>
      </c>
      <c r="H421" s="14" t="s">
        <v>18</v>
      </c>
      <c r="I421" s="15" t="s">
        <v>19</v>
      </c>
      <c r="J421" s="157">
        <f t="shared" ref="J421:L426" si="70">J422</f>
        <v>0</v>
      </c>
      <c r="K421" s="157">
        <f t="shared" si="70"/>
        <v>8</v>
      </c>
      <c r="L421" s="157">
        <f t="shared" si="70"/>
        <v>8</v>
      </c>
      <c r="M421" s="158">
        <f t="shared" si="66"/>
        <v>100</v>
      </c>
    </row>
    <row r="422" spans="1:13" ht="37.5" x14ac:dyDescent="0.3">
      <c r="A422" s="40" t="s">
        <v>232</v>
      </c>
      <c r="B422" s="16">
        <v>604</v>
      </c>
      <c r="C422" s="17" t="s">
        <v>53</v>
      </c>
      <c r="D422" s="17" t="s">
        <v>68</v>
      </c>
      <c r="E422" s="18" t="s">
        <v>16</v>
      </c>
      <c r="F422" s="18" t="s">
        <v>17</v>
      </c>
      <c r="G422" s="18" t="s">
        <v>16</v>
      </c>
      <c r="H422" s="17" t="s">
        <v>18</v>
      </c>
      <c r="I422" s="18" t="s">
        <v>19</v>
      </c>
      <c r="J422" s="99">
        <f t="shared" si="70"/>
        <v>0</v>
      </c>
      <c r="K422" s="99">
        <f t="shared" si="70"/>
        <v>8</v>
      </c>
      <c r="L422" s="99">
        <f t="shared" si="70"/>
        <v>8</v>
      </c>
      <c r="M422" s="158">
        <f t="shared" si="66"/>
        <v>100</v>
      </c>
    </row>
    <row r="423" spans="1:13" ht="56.25" x14ac:dyDescent="0.3">
      <c r="A423" s="51" t="s">
        <v>362</v>
      </c>
      <c r="B423" s="16">
        <v>604</v>
      </c>
      <c r="C423" s="17" t="s">
        <v>53</v>
      </c>
      <c r="D423" s="17" t="s">
        <v>68</v>
      </c>
      <c r="E423" s="16">
        <v>20</v>
      </c>
      <c r="F423" s="16">
        <v>0</v>
      </c>
      <c r="G423" s="18" t="s">
        <v>16</v>
      </c>
      <c r="H423" s="17" t="s">
        <v>18</v>
      </c>
      <c r="I423" s="18" t="s">
        <v>19</v>
      </c>
      <c r="J423" s="99">
        <f t="shared" si="70"/>
        <v>0</v>
      </c>
      <c r="K423" s="99">
        <f t="shared" si="70"/>
        <v>8</v>
      </c>
      <c r="L423" s="99">
        <f t="shared" si="70"/>
        <v>8</v>
      </c>
      <c r="M423" s="158">
        <f t="shared" si="66"/>
        <v>100</v>
      </c>
    </row>
    <row r="424" spans="1:13" ht="75" x14ac:dyDescent="0.3">
      <c r="A424" s="51" t="s">
        <v>349</v>
      </c>
      <c r="B424" s="16">
        <v>604</v>
      </c>
      <c r="C424" s="17" t="s">
        <v>53</v>
      </c>
      <c r="D424" s="17" t="s">
        <v>68</v>
      </c>
      <c r="E424" s="16">
        <v>20</v>
      </c>
      <c r="F424" s="16">
        <v>1</v>
      </c>
      <c r="G424" s="18" t="s">
        <v>16</v>
      </c>
      <c r="H424" s="17" t="s">
        <v>18</v>
      </c>
      <c r="I424" s="18" t="s">
        <v>19</v>
      </c>
      <c r="J424" s="99">
        <f t="shared" si="70"/>
        <v>0</v>
      </c>
      <c r="K424" s="99">
        <f t="shared" si="70"/>
        <v>8</v>
      </c>
      <c r="L424" s="99">
        <f t="shared" si="70"/>
        <v>8</v>
      </c>
      <c r="M424" s="158">
        <f t="shared" si="66"/>
        <v>100</v>
      </c>
    </row>
    <row r="425" spans="1:13" ht="56.25" x14ac:dyDescent="0.3">
      <c r="A425" s="51" t="s">
        <v>274</v>
      </c>
      <c r="B425" s="16">
        <v>604</v>
      </c>
      <c r="C425" s="17" t="s">
        <v>53</v>
      </c>
      <c r="D425" s="17" t="s">
        <v>68</v>
      </c>
      <c r="E425" s="16">
        <v>20</v>
      </c>
      <c r="F425" s="16">
        <v>1</v>
      </c>
      <c r="G425" s="18" t="s">
        <v>21</v>
      </c>
      <c r="H425" s="17" t="s">
        <v>18</v>
      </c>
      <c r="I425" s="18" t="s">
        <v>19</v>
      </c>
      <c r="J425" s="99">
        <f t="shared" si="70"/>
        <v>0</v>
      </c>
      <c r="K425" s="99">
        <f t="shared" si="70"/>
        <v>8</v>
      </c>
      <c r="L425" s="99">
        <f t="shared" si="70"/>
        <v>8</v>
      </c>
      <c r="M425" s="158">
        <f t="shared" si="66"/>
        <v>100</v>
      </c>
    </row>
    <row r="426" spans="1:13" ht="37.5" x14ac:dyDescent="0.3">
      <c r="A426" s="51" t="s">
        <v>33</v>
      </c>
      <c r="B426" s="16">
        <v>604</v>
      </c>
      <c r="C426" s="17" t="s">
        <v>53</v>
      </c>
      <c r="D426" s="17" t="s">
        <v>68</v>
      </c>
      <c r="E426" s="16">
        <v>20</v>
      </c>
      <c r="F426" s="16">
        <v>1</v>
      </c>
      <c r="G426" s="18" t="s">
        <v>21</v>
      </c>
      <c r="H426" s="17" t="s">
        <v>27</v>
      </c>
      <c r="I426" s="18" t="s">
        <v>19</v>
      </c>
      <c r="J426" s="99">
        <f t="shared" si="70"/>
        <v>0</v>
      </c>
      <c r="K426" s="99">
        <f t="shared" si="70"/>
        <v>8</v>
      </c>
      <c r="L426" s="99">
        <f t="shared" si="70"/>
        <v>8</v>
      </c>
      <c r="M426" s="158">
        <f t="shared" si="66"/>
        <v>100</v>
      </c>
    </row>
    <row r="427" spans="1:13" ht="37.5" x14ac:dyDescent="0.3">
      <c r="A427" s="40" t="s">
        <v>35</v>
      </c>
      <c r="B427" s="16">
        <v>604</v>
      </c>
      <c r="C427" s="17" t="s">
        <v>53</v>
      </c>
      <c r="D427" s="17" t="s">
        <v>68</v>
      </c>
      <c r="E427" s="16">
        <v>20</v>
      </c>
      <c r="F427" s="16">
        <v>1</v>
      </c>
      <c r="G427" s="18" t="s">
        <v>21</v>
      </c>
      <c r="H427" s="17" t="s">
        <v>27</v>
      </c>
      <c r="I427" s="18" t="s">
        <v>36</v>
      </c>
      <c r="J427" s="99">
        <v>0</v>
      </c>
      <c r="K427" s="99">
        <v>8</v>
      </c>
      <c r="L427" s="99">
        <v>8</v>
      </c>
      <c r="M427" s="158">
        <f t="shared" si="66"/>
        <v>100</v>
      </c>
    </row>
    <row r="428" spans="1:13" x14ac:dyDescent="0.3">
      <c r="A428" s="57" t="s">
        <v>110</v>
      </c>
      <c r="B428" s="23">
        <v>604</v>
      </c>
      <c r="C428" s="14" t="s">
        <v>91</v>
      </c>
      <c r="D428" s="14" t="s">
        <v>16</v>
      </c>
      <c r="E428" s="15" t="s">
        <v>16</v>
      </c>
      <c r="F428" s="15" t="s">
        <v>17</v>
      </c>
      <c r="G428" s="15" t="s">
        <v>16</v>
      </c>
      <c r="H428" s="14" t="s">
        <v>18</v>
      </c>
      <c r="I428" s="15" t="s">
        <v>19</v>
      </c>
      <c r="J428" s="157">
        <f t="shared" ref="J428:L432" si="71">J429</f>
        <v>0.7</v>
      </c>
      <c r="K428" s="157">
        <f t="shared" si="71"/>
        <v>0.7</v>
      </c>
      <c r="L428" s="157">
        <f t="shared" si="71"/>
        <v>0.28000000000000003</v>
      </c>
      <c r="M428" s="158">
        <f t="shared" si="66"/>
        <v>40.000000000000007</v>
      </c>
    </row>
    <row r="429" spans="1:13" x14ac:dyDescent="0.3">
      <c r="A429" s="58" t="s">
        <v>90</v>
      </c>
      <c r="B429" s="16">
        <v>604</v>
      </c>
      <c r="C429" s="19">
        <v>10</v>
      </c>
      <c r="D429" s="21" t="s">
        <v>52</v>
      </c>
      <c r="E429" s="18" t="s">
        <v>16</v>
      </c>
      <c r="F429" s="18" t="s">
        <v>17</v>
      </c>
      <c r="G429" s="18" t="s">
        <v>16</v>
      </c>
      <c r="H429" s="17" t="s">
        <v>18</v>
      </c>
      <c r="I429" s="18" t="s">
        <v>19</v>
      </c>
      <c r="J429" s="99">
        <f t="shared" si="71"/>
        <v>0.7</v>
      </c>
      <c r="K429" s="99">
        <f t="shared" si="71"/>
        <v>0.7</v>
      </c>
      <c r="L429" s="99">
        <f t="shared" si="71"/>
        <v>0.28000000000000003</v>
      </c>
      <c r="M429" s="158">
        <f t="shared" si="66"/>
        <v>40.000000000000007</v>
      </c>
    </row>
    <row r="430" spans="1:13" ht="75" x14ac:dyDescent="0.3">
      <c r="A430" s="51" t="s">
        <v>493</v>
      </c>
      <c r="B430" s="16">
        <v>604</v>
      </c>
      <c r="C430" s="19">
        <v>10</v>
      </c>
      <c r="D430" s="21" t="s">
        <v>52</v>
      </c>
      <c r="E430" s="18" t="s">
        <v>492</v>
      </c>
      <c r="F430" s="18" t="s">
        <v>25</v>
      </c>
      <c r="G430" s="18" t="s">
        <v>16</v>
      </c>
      <c r="H430" s="17" t="s">
        <v>18</v>
      </c>
      <c r="I430" s="18" t="s">
        <v>19</v>
      </c>
      <c r="J430" s="99">
        <f t="shared" si="71"/>
        <v>0.7</v>
      </c>
      <c r="K430" s="99">
        <f t="shared" si="71"/>
        <v>0.7</v>
      </c>
      <c r="L430" s="99">
        <f t="shared" si="71"/>
        <v>0.28000000000000003</v>
      </c>
      <c r="M430" s="158">
        <f t="shared" si="66"/>
        <v>40.000000000000007</v>
      </c>
    </row>
    <row r="431" spans="1:13" ht="56.25" x14ac:dyDescent="0.3">
      <c r="A431" s="51" t="s">
        <v>494</v>
      </c>
      <c r="B431" s="16">
        <v>604</v>
      </c>
      <c r="C431" s="19">
        <v>10</v>
      </c>
      <c r="D431" s="21" t="s">
        <v>52</v>
      </c>
      <c r="E431" s="18" t="s">
        <v>492</v>
      </c>
      <c r="F431" s="18" t="s">
        <v>25</v>
      </c>
      <c r="G431" s="18" t="s">
        <v>16</v>
      </c>
      <c r="H431" s="17" t="s">
        <v>18</v>
      </c>
      <c r="I431" s="18" t="s">
        <v>19</v>
      </c>
      <c r="J431" s="99">
        <f t="shared" si="71"/>
        <v>0.7</v>
      </c>
      <c r="K431" s="99">
        <f t="shared" si="71"/>
        <v>0.7</v>
      </c>
      <c r="L431" s="99">
        <f t="shared" si="71"/>
        <v>0.28000000000000003</v>
      </c>
      <c r="M431" s="158">
        <f t="shared" si="66"/>
        <v>40.000000000000007</v>
      </c>
    </row>
    <row r="432" spans="1:13" ht="56.25" x14ac:dyDescent="0.3">
      <c r="A432" s="65" t="s">
        <v>199</v>
      </c>
      <c r="B432" s="16">
        <v>604</v>
      </c>
      <c r="C432" s="19">
        <v>10</v>
      </c>
      <c r="D432" s="21" t="s">
        <v>52</v>
      </c>
      <c r="E432" s="18" t="s">
        <v>492</v>
      </c>
      <c r="F432" s="18" t="s">
        <v>25</v>
      </c>
      <c r="G432" s="18" t="s">
        <v>16</v>
      </c>
      <c r="H432" s="17" t="s">
        <v>67</v>
      </c>
      <c r="I432" s="18" t="s">
        <v>19</v>
      </c>
      <c r="J432" s="99">
        <f t="shared" si="71"/>
        <v>0.7</v>
      </c>
      <c r="K432" s="99">
        <f t="shared" si="71"/>
        <v>0.7</v>
      </c>
      <c r="L432" s="99">
        <f t="shared" si="71"/>
        <v>0.28000000000000003</v>
      </c>
      <c r="M432" s="158">
        <f t="shared" si="66"/>
        <v>40.000000000000007</v>
      </c>
    </row>
    <row r="433" spans="1:13" ht="93.75" x14ac:dyDescent="0.3">
      <c r="A433" s="40" t="s">
        <v>34</v>
      </c>
      <c r="B433" s="16">
        <v>604</v>
      </c>
      <c r="C433" s="19">
        <v>10</v>
      </c>
      <c r="D433" s="21" t="s">
        <v>52</v>
      </c>
      <c r="E433" s="18" t="s">
        <v>492</v>
      </c>
      <c r="F433" s="18" t="s">
        <v>25</v>
      </c>
      <c r="G433" s="18" t="s">
        <v>16</v>
      </c>
      <c r="H433" s="17" t="s">
        <v>67</v>
      </c>
      <c r="I433" s="18" t="s">
        <v>28</v>
      </c>
      <c r="J433" s="99">
        <v>0.7</v>
      </c>
      <c r="K433" s="99">
        <v>0.7</v>
      </c>
      <c r="L433" s="99">
        <v>0.28000000000000003</v>
      </c>
      <c r="M433" s="158">
        <f t="shared" si="66"/>
        <v>40.000000000000007</v>
      </c>
    </row>
    <row r="434" spans="1:13" ht="56.25" x14ac:dyDescent="0.3">
      <c r="A434" s="74" t="s">
        <v>203</v>
      </c>
      <c r="B434" s="15" t="s">
        <v>202</v>
      </c>
      <c r="C434" s="14" t="s">
        <v>16</v>
      </c>
      <c r="D434" s="14" t="s">
        <v>16</v>
      </c>
      <c r="E434" s="15" t="s">
        <v>16</v>
      </c>
      <c r="F434" s="15" t="s">
        <v>17</v>
      </c>
      <c r="G434" s="15" t="s">
        <v>16</v>
      </c>
      <c r="H434" s="14" t="s">
        <v>18</v>
      </c>
      <c r="I434" s="15" t="s">
        <v>19</v>
      </c>
      <c r="J434" s="157">
        <f>J445+J570+J435</f>
        <v>942126.45999999985</v>
      </c>
      <c r="K434" s="157">
        <f>K445+K570+K435</f>
        <v>1043515.76</v>
      </c>
      <c r="L434" s="157">
        <f>L445+L570+L435</f>
        <v>1032139.03</v>
      </c>
      <c r="M434" s="158">
        <f t="shared" si="66"/>
        <v>98.909769220926762</v>
      </c>
    </row>
    <row r="435" spans="1:13" ht="37.5" x14ac:dyDescent="0.3">
      <c r="A435" s="74" t="s">
        <v>73</v>
      </c>
      <c r="B435" s="15" t="s">
        <v>202</v>
      </c>
      <c r="C435" s="14" t="s">
        <v>23</v>
      </c>
      <c r="D435" s="14" t="s">
        <v>16</v>
      </c>
      <c r="E435" s="15" t="s">
        <v>16</v>
      </c>
      <c r="F435" s="15" t="s">
        <v>17</v>
      </c>
      <c r="G435" s="15" t="s">
        <v>16</v>
      </c>
      <c r="H435" s="14" t="s">
        <v>18</v>
      </c>
      <c r="I435" s="15" t="s">
        <v>19</v>
      </c>
      <c r="J435" s="157">
        <f>J436</f>
        <v>0</v>
      </c>
      <c r="K435" s="157">
        <f>K436</f>
        <v>2374.9700000000003</v>
      </c>
      <c r="L435" s="157">
        <f>L436</f>
        <v>2200.35</v>
      </c>
      <c r="M435" s="158">
        <f t="shared" si="66"/>
        <v>92.647486073508276</v>
      </c>
    </row>
    <row r="436" spans="1:13" x14ac:dyDescent="0.3">
      <c r="A436" s="74" t="s">
        <v>585</v>
      </c>
      <c r="B436" s="15" t="s">
        <v>202</v>
      </c>
      <c r="C436" s="14" t="s">
        <v>23</v>
      </c>
      <c r="D436" s="14" t="s">
        <v>94</v>
      </c>
      <c r="E436" s="15" t="s">
        <v>16</v>
      </c>
      <c r="F436" s="15" t="s">
        <v>17</v>
      </c>
      <c r="G436" s="15" t="s">
        <v>16</v>
      </c>
      <c r="H436" s="14" t="s">
        <v>18</v>
      </c>
      <c r="I436" s="15" t="s">
        <v>19</v>
      </c>
      <c r="J436" s="157">
        <f>J441+J437</f>
        <v>0</v>
      </c>
      <c r="K436" s="157">
        <f>K441+K437</f>
        <v>2374.9700000000003</v>
      </c>
      <c r="L436" s="157">
        <f>L441+L437</f>
        <v>2200.35</v>
      </c>
      <c r="M436" s="158">
        <f t="shared" si="66"/>
        <v>92.647486073508276</v>
      </c>
    </row>
    <row r="437" spans="1:13" ht="37.5" x14ac:dyDescent="0.3">
      <c r="A437" s="51" t="s">
        <v>46</v>
      </c>
      <c r="B437" s="18" t="s">
        <v>202</v>
      </c>
      <c r="C437" s="17" t="s">
        <v>23</v>
      </c>
      <c r="D437" s="17" t="s">
        <v>94</v>
      </c>
      <c r="E437" s="16">
        <v>51</v>
      </c>
      <c r="F437" s="16">
        <v>0</v>
      </c>
      <c r="G437" s="18" t="s">
        <v>16</v>
      </c>
      <c r="H437" s="17" t="s">
        <v>18</v>
      </c>
      <c r="I437" s="18" t="s">
        <v>19</v>
      </c>
      <c r="J437" s="99">
        <f t="shared" ref="J437:L439" si="72">J438</f>
        <v>0</v>
      </c>
      <c r="K437" s="99">
        <f t="shared" si="72"/>
        <v>375</v>
      </c>
      <c r="L437" s="99">
        <f t="shared" si="72"/>
        <v>368.66</v>
      </c>
      <c r="M437" s="158">
        <f t="shared" si="66"/>
        <v>98.309333333333342</v>
      </c>
    </row>
    <row r="438" spans="1:13" x14ac:dyDescent="0.3">
      <c r="A438" s="51" t="s">
        <v>197</v>
      </c>
      <c r="B438" s="18" t="s">
        <v>202</v>
      </c>
      <c r="C438" s="17" t="s">
        <v>23</v>
      </c>
      <c r="D438" s="17" t="s">
        <v>94</v>
      </c>
      <c r="E438" s="16">
        <v>51</v>
      </c>
      <c r="F438" s="16">
        <v>4</v>
      </c>
      <c r="G438" s="18" t="s">
        <v>16</v>
      </c>
      <c r="H438" s="17" t="s">
        <v>18</v>
      </c>
      <c r="I438" s="18" t="s">
        <v>19</v>
      </c>
      <c r="J438" s="99">
        <f t="shared" si="72"/>
        <v>0</v>
      </c>
      <c r="K438" s="99">
        <f t="shared" si="72"/>
        <v>375</v>
      </c>
      <c r="L438" s="99">
        <f t="shared" si="72"/>
        <v>368.66</v>
      </c>
      <c r="M438" s="158">
        <f t="shared" si="66"/>
        <v>98.309333333333342</v>
      </c>
    </row>
    <row r="439" spans="1:13" x14ac:dyDescent="0.3">
      <c r="A439" s="51" t="s">
        <v>58</v>
      </c>
      <c r="B439" s="18" t="s">
        <v>202</v>
      </c>
      <c r="C439" s="17" t="s">
        <v>23</v>
      </c>
      <c r="D439" s="17" t="s">
        <v>94</v>
      </c>
      <c r="E439" s="16">
        <v>51</v>
      </c>
      <c r="F439" s="16">
        <v>4</v>
      </c>
      <c r="G439" s="18" t="s">
        <v>16</v>
      </c>
      <c r="H439" s="17" t="s">
        <v>59</v>
      </c>
      <c r="I439" s="18" t="s">
        <v>19</v>
      </c>
      <c r="J439" s="99">
        <f t="shared" si="72"/>
        <v>0</v>
      </c>
      <c r="K439" s="99">
        <f t="shared" si="72"/>
        <v>375</v>
      </c>
      <c r="L439" s="99">
        <f t="shared" si="72"/>
        <v>368.66</v>
      </c>
      <c r="M439" s="158">
        <f t="shared" si="66"/>
        <v>98.309333333333342</v>
      </c>
    </row>
    <row r="440" spans="1:13" ht="37.5" x14ac:dyDescent="0.3">
      <c r="A440" s="40" t="s">
        <v>35</v>
      </c>
      <c r="B440" s="18" t="s">
        <v>202</v>
      </c>
      <c r="C440" s="17" t="s">
        <v>23</v>
      </c>
      <c r="D440" s="17" t="s">
        <v>94</v>
      </c>
      <c r="E440" s="16">
        <v>51</v>
      </c>
      <c r="F440" s="16">
        <v>4</v>
      </c>
      <c r="G440" s="18" t="s">
        <v>16</v>
      </c>
      <c r="H440" s="17" t="s">
        <v>59</v>
      </c>
      <c r="I440" s="18" t="s">
        <v>36</v>
      </c>
      <c r="J440" s="99">
        <v>0</v>
      </c>
      <c r="K440" s="99">
        <v>375</v>
      </c>
      <c r="L440" s="99">
        <v>368.66</v>
      </c>
      <c r="M440" s="158">
        <f t="shared" si="66"/>
        <v>98.309333333333342</v>
      </c>
    </row>
    <row r="441" spans="1:13" ht="37.5" x14ac:dyDescent="0.3">
      <c r="A441" s="147" t="s">
        <v>579</v>
      </c>
      <c r="B441" s="18" t="s">
        <v>202</v>
      </c>
      <c r="C441" s="17" t="s">
        <v>23</v>
      </c>
      <c r="D441" s="17" t="s">
        <v>94</v>
      </c>
      <c r="E441" s="18" t="s">
        <v>381</v>
      </c>
      <c r="F441" s="18" t="s">
        <v>17</v>
      </c>
      <c r="G441" s="18" t="s">
        <v>16</v>
      </c>
      <c r="H441" s="17" t="s">
        <v>18</v>
      </c>
      <c r="I441" s="18" t="s">
        <v>19</v>
      </c>
      <c r="J441" s="99">
        <f t="shared" ref="J441:L443" si="73">J442</f>
        <v>0</v>
      </c>
      <c r="K441" s="99">
        <f t="shared" si="73"/>
        <v>1999.97</v>
      </c>
      <c r="L441" s="99">
        <f t="shared" si="73"/>
        <v>1831.69</v>
      </c>
      <c r="M441" s="158">
        <f t="shared" si="66"/>
        <v>91.585873788106824</v>
      </c>
    </row>
    <row r="442" spans="1:13" x14ac:dyDescent="0.3">
      <c r="A442" s="100" t="s">
        <v>580</v>
      </c>
      <c r="B442" s="18" t="s">
        <v>202</v>
      </c>
      <c r="C442" s="17" t="s">
        <v>23</v>
      </c>
      <c r="D442" s="17" t="s">
        <v>94</v>
      </c>
      <c r="E442" s="18" t="s">
        <v>381</v>
      </c>
      <c r="F442" s="18" t="s">
        <v>25</v>
      </c>
      <c r="G442" s="18" t="s">
        <v>16</v>
      </c>
      <c r="H442" s="17" t="s">
        <v>18</v>
      </c>
      <c r="I442" s="18" t="s">
        <v>19</v>
      </c>
      <c r="J442" s="99">
        <f t="shared" si="73"/>
        <v>0</v>
      </c>
      <c r="K442" s="99">
        <f t="shared" si="73"/>
        <v>1999.97</v>
      </c>
      <c r="L442" s="99">
        <f t="shared" si="73"/>
        <v>1831.69</v>
      </c>
      <c r="M442" s="158">
        <f t="shared" si="66"/>
        <v>91.585873788106824</v>
      </c>
    </row>
    <row r="443" spans="1:13" ht="225" x14ac:dyDescent="0.3">
      <c r="A443" s="40" t="s">
        <v>592</v>
      </c>
      <c r="B443" s="18" t="s">
        <v>202</v>
      </c>
      <c r="C443" s="17" t="s">
        <v>23</v>
      </c>
      <c r="D443" s="17" t="s">
        <v>94</v>
      </c>
      <c r="E443" s="18" t="s">
        <v>381</v>
      </c>
      <c r="F443" s="18" t="s">
        <v>25</v>
      </c>
      <c r="G443" s="18" t="s">
        <v>16</v>
      </c>
      <c r="H443" s="17" t="s">
        <v>586</v>
      </c>
      <c r="I443" s="18" t="s">
        <v>19</v>
      </c>
      <c r="J443" s="99">
        <f t="shared" si="73"/>
        <v>0</v>
      </c>
      <c r="K443" s="99">
        <f t="shared" si="73"/>
        <v>1999.97</v>
      </c>
      <c r="L443" s="99">
        <f t="shared" si="73"/>
        <v>1831.69</v>
      </c>
      <c r="M443" s="158">
        <f t="shared" si="66"/>
        <v>91.585873788106824</v>
      </c>
    </row>
    <row r="444" spans="1:13" ht="37.5" x14ac:dyDescent="0.3">
      <c r="A444" s="40" t="s">
        <v>35</v>
      </c>
      <c r="B444" s="18" t="s">
        <v>202</v>
      </c>
      <c r="C444" s="17" t="s">
        <v>23</v>
      </c>
      <c r="D444" s="17" t="s">
        <v>94</v>
      </c>
      <c r="E444" s="18" t="s">
        <v>381</v>
      </c>
      <c r="F444" s="18" t="s">
        <v>25</v>
      </c>
      <c r="G444" s="18" t="s">
        <v>16</v>
      </c>
      <c r="H444" s="17" t="s">
        <v>586</v>
      </c>
      <c r="I444" s="18" t="s">
        <v>36</v>
      </c>
      <c r="J444" s="99">
        <v>0</v>
      </c>
      <c r="K444" s="99">
        <v>1999.97</v>
      </c>
      <c r="L444" s="99">
        <v>1831.69</v>
      </c>
      <c r="M444" s="158">
        <f t="shared" si="66"/>
        <v>91.585873788106824</v>
      </c>
    </row>
    <row r="445" spans="1:13" x14ac:dyDescent="0.3">
      <c r="A445" s="74" t="s">
        <v>100</v>
      </c>
      <c r="B445" s="15" t="s">
        <v>202</v>
      </c>
      <c r="C445" s="20" t="s">
        <v>53</v>
      </c>
      <c r="D445" s="14" t="s">
        <v>16</v>
      </c>
      <c r="E445" s="15" t="s">
        <v>16</v>
      </c>
      <c r="F445" s="15" t="s">
        <v>17</v>
      </c>
      <c r="G445" s="15" t="s">
        <v>16</v>
      </c>
      <c r="H445" s="14" t="s">
        <v>18</v>
      </c>
      <c r="I445" s="15" t="s">
        <v>19</v>
      </c>
      <c r="J445" s="157">
        <f>J446+J469+J506+J516+J548</f>
        <v>932812.37999999989</v>
      </c>
      <c r="K445" s="157">
        <f>K446+K469+K506+K516+K548</f>
        <v>1032334.6900000001</v>
      </c>
      <c r="L445" s="157">
        <f>L446+L469+L506+L516+L548</f>
        <v>1021237.9800000001</v>
      </c>
      <c r="M445" s="158">
        <f t="shared" si="66"/>
        <v>98.925086010623161</v>
      </c>
    </row>
    <row r="446" spans="1:13" x14ac:dyDescent="0.3">
      <c r="A446" s="40" t="s">
        <v>101</v>
      </c>
      <c r="B446" s="18" t="s">
        <v>202</v>
      </c>
      <c r="C446" s="21" t="s">
        <v>53</v>
      </c>
      <c r="D446" s="18" t="s">
        <v>21</v>
      </c>
      <c r="E446" s="18" t="s">
        <v>16</v>
      </c>
      <c r="F446" s="18" t="s">
        <v>17</v>
      </c>
      <c r="G446" s="18" t="s">
        <v>16</v>
      </c>
      <c r="H446" s="17" t="s">
        <v>18</v>
      </c>
      <c r="I446" s="18" t="s">
        <v>19</v>
      </c>
      <c r="J446" s="157">
        <f>J447+J466+J462</f>
        <v>332816.64000000001</v>
      </c>
      <c r="K446" s="157">
        <f>K447+K466+K462</f>
        <v>347905.74000000005</v>
      </c>
      <c r="L446" s="157">
        <f>L447+L466+L462</f>
        <v>343455.54999999993</v>
      </c>
      <c r="M446" s="158">
        <f t="shared" si="66"/>
        <v>98.720863300501989</v>
      </c>
    </row>
    <row r="447" spans="1:13" ht="75" x14ac:dyDescent="0.3">
      <c r="A447" s="40" t="s">
        <v>259</v>
      </c>
      <c r="B447" s="18" t="s">
        <v>202</v>
      </c>
      <c r="C447" s="21" t="s">
        <v>53</v>
      </c>
      <c r="D447" s="18" t="s">
        <v>21</v>
      </c>
      <c r="E447" s="18" t="s">
        <v>136</v>
      </c>
      <c r="F447" s="18" t="s">
        <v>17</v>
      </c>
      <c r="G447" s="18" t="s">
        <v>16</v>
      </c>
      <c r="H447" s="17" t="s">
        <v>18</v>
      </c>
      <c r="I447" s="18" t="s">
        <v>19</v>
      </c>
      <c r="J447" s="99">
        <f>J448</f>
        <v>332816.64000000001</v>
      </c>
      <c r="K447" s="99">
        <f>K448</f>
        <v>347855.79000000004</v>
      </c>
      <c r="L447" s="99">
        <f>L448</f>
        <v>343440.59999999992</v>
      </c>
      <c r="M447" s="158">
        <f t="shared" si="66"/>
        <v>98.730741264936213</v>
      </c>
    </row>
    <row r="448" spans="1:13" ht="37.5" x14ac:dyDescent="0.3">
      <c r="A448" s="40" t="s">
        <v>184</v>
      </c>
      <c r="B448" s="18" t="s">
        <v>202</v>
      </c>
      <c r="C448" s="21" t="s">
        <v>53</v>
      </c>
      <c r="D448" s="18" t="s">
        <v>21</v>
      </c>
      <c r="E448" s="18" t="s">
        <v>136</v>
      </c>
      <c r="F448" s="18" t="s">
        <v>17</v>
      </c>
      <c r="G448" s="18" t="s">
        <v>21</v>
      </c>
      <c r="H448" s="17" t="s">
        <v>18</v>
      </c>
      <c r="I448" s="18" t="s">
        <v>19</v>
      </c>
      <c r="J448" s="99">
        <f>J449+J453+J457+J460</f>
        <v>332816.64000000001</v>
      </c>
      <c r="K448" s="99">
        <f>K449+K453+K457+K460</f>
        <v>347855.79000000004</v>
      </c>
      <c r="L448" s="99">
        <f>L449+L453+L457+L460</f>
        <v>343440.59999999992</v>
      </c>
      <c r="M448" s="158">
        <f t="shared" si="66"/>
        <v>98.730741264936213</v>
      </c>
    </row>
    <row r="449" spans="1:13" ht="37.5" x14ac:dyDescent="0.3">
      <c r="A449" s="65" t="s">
        <v>66</v>
      </c>
      <c r="B449" s="18" t="s">
        <v>202</v>
      </c>
      <c r="C449" s="21" t="s">
        <v>53</v>
      </c>
      <c r="D449" s="18" t="s">
        <v>21</v>
      </c>
      <c r="E449" s="21" t="s">
        <v>136</v>
      </c>
      <c r="F449" s="18" t="s">
        <v>17</v>
      </c>
      <c r="G449" s="18" t="s">
        <v>21</v>
      </c>
      <c r="H449" s="17" t="s">
        <v>67</v>
      </c>
      <c r="I449" s="18" t="s">
        <v>19</v>
      </c>
      <c r="J449" s="99">
        <f>J450+J451+J452</f>
        <v>227161.06</v>
      </c>
      <c r="K449" s="99">
        <f>K450+K451+K452</f>
        <v>233580.74</v>
      </c>
      <c r="L449" s="99">
        <f>L450+L451+L452</f>
        <v>229322.88999999998</v>
      </c>
      <c r="M449" s="158">
        <f t="shared" si="66"/>
        <v>98.17713994741176</v>
      </c>
    </row>
    <row r="450" spans="1:13" ht="93.75" x14ac:dyDescent="0.3">
      <c r="A450" s="40" t="s">
        <v>34</v>
      </c>
      <c r="B450" s="18" t="s">
        <v>202</v>
      </c>
      <c r="C450" s="21" t="s">
        <v>53</v>
      </c>
      <c r="D450" s="18" t="s">
        <v>21</v>
      </c>
      <c r="E450" s="21" t="s">
        <v>136</v>
      </c>
      <c r="F450" s="18" t="s">
        <v>17</v>
      </c>
      <c r="G450" s="18" t="s">
        <v>21</v>
      </c>
      <c r="H450" s="17" t="s">
        <v>67</v>
      </c>
      <c r="I450" s="18" t="s">
        <v>28</v>
      </c>
      <c r="J450" s="99">
        <v>137928.29999999999</v>
      </c>
      <c r="K450" s="99">
        <v>144372.18</v>
      </c>
      <c r="L450" s="99">
        <v>142948.68</v>
      </c>
      <c r="M450" s="158">
        <f t="shared" si="66"/>
        <v>99.014006715144149</v>
      </c>
    </row>
    <row r="451" spans="1:13" ht="37.5" x14ac:dyDescent="0.3">
      <c r="A451" s="40" t="s">
        <v>35</v>
      </c>
      <c r="B451" s="18" t="s">
        <v>202</v>
      </c>
      <c r="C451" s="21" t="s">
        <v>53</v>
      </c>
      <c r="D451" s="18" t="s">
        <v>21</v>
      </c>
      <c r="E451" s="21" t="s">
        <v>136</v>
      </c>
      <c r="F451" s="18" t="s">
        <v>17</v>
      </c>
      <c r="G451" s="18" t="s">
        <v>21</v>
      </c>
      <c r="H451" s="17" t="s">
        <v>67</v>
      </c>
      <c r="I451" s="18" t="s">
        <v>36</v>
      </c>
      <c r="J451" s="99">
        <v>82926.94</v>
      </c>
      <c r="K451" s="99">
        <v>82810</v>
      </c>
      <c r="L451" s="99">
        <v>79770.98</v>
      </c>
      <c r="M451" s="158">
        <f t="shared" si="66"/>
        <v>96.330129211447897</v>
      </c>
    </row>
    <row r="452" spans="1:13" x14ac:dyDescent="0.3">
      <c r="A452" s="40" t="s">
        <v>37</v>
      </c>
      <c r="B452" s="18" t="s">
        <v>202</v>
      </c>
      <c r="C452" s="21" t="s">
        <v>53</v>
      </c>
      <c r="D452" s="18" t="s">
        <v>21</v>
      </c>
      <c r="E452" s="21" t="s">
        <v>136</v>
      </c>
      <c r="F452" s="18" t="s">
        <v>17</v>
      </c>
      <c r="G452" s="18" t="s">
        <v>21</v>
      </c>
      <c r="H452" s="17" t="s">
        <v>67</v>
      </c>
      <c r="I452" s="18" t="s">
        <v>38</v>
      </c>
      <c r="J452" s="99">
        <v>6305.82</v>
      </c>
      <c r="K452" s="99">
        <v>6398.56</v>
      </c>
      <c r="L452" s="99">
        <v>6603.23</v>
      </c>
      <c r="M452" s="158">
        <f t="shared" si="66"/>
        <v>103.19868845490234</v>
      </c>
    </row>
    <row r="453" spans="1:13" ht="131.25" x14ac:dyDescent="0.3">
      <c r="A453" s="1" t="s">
        <v>388</v>
      </c>
      <c r="B453" s="18" t="s">
        <v>202</v>
      </c>
      <c r="C453" s="21" t="s">
        <v>53</v>
      </c>
      <c r="D453" s="18" t="s">
        <v>21</v>
      </c>
      <c r="E453" s="21" t="s">
        <v>136</v>
      </c>
      <c r="F453" s="18" t="s">
        <v>17</v>
      </c>
      <c r="G453" s="18" t="s">
        <v>21</v>
      </c>
      <c r="H453" s="17" t="s">
        <v>143</v>
      </c>
      <c r="I453" s="18" t="s">
        <v>19</v>
      </c>
      <c r="J453" s="99">
        <f>J454+J455+J456</f>
        <v>101093.88</v>
      </c>
      <c r="K453" s="99">
        <f>K454+K455+K456</f>
        <v>106553.64</v>
      </c>
      <c r="L453" s="99">
        <f>L454+L455+L456</f>
        <v>106426.07</v>
      </c>
      <c r="M453" s="158">
        <f t="shared" si="66"/>
        <v>99.88027626273491</v>
      </c>
    </row>
    <row r="454" spans="1:13" ht="93.75" x14ac:dyDescent="0.3">
      <c r="A454" s="40" t="s">
        <v>34</v>
      </c>
      <c r="B454" s="18" t="s">
        <v>202</v>
      </c>
      <c r="C454" s="21" t="s">
        <v>53</v>
      </c>
      <c r="D454" s="18" t="s">
        <v>21</v>
      </c>
      <c r="E454" s="21" t="s">
        <v>136</v>
      </c>
      <c r="F454" s="18" t="s">
        <v>17</v>
      </c>
      <c r="G454" s="18" t="s">
        <v>21</v>
      </c>
      <c r="H454" s="17" t="s">
        <v>143</v>
      </c>
      <c r="I454" s="18" t="s">
        <v>28</v>
      </c>
      <c r="J454" s="99">
        <v>98494.7</v>
      </c>
      <c r="K454" s="99">
        <v>105976.34</v>
      </c>
      <c r="L454" s="99">
        <v>105848.83</v>
      </c>
      <c r="M454" s="158">
        <f t="shared" si="66"/>
        <v>99.879680690991975</v>
      </c>
    </row>
    <row r="455" spans="1:13" ht="37.5" x14ac:dyDescent="0.3">
      <c r="A455" s="40" t="s">
        <v>35</v>
      </c>
      <c r="B455" s="18" t="s">
        <v>202</v>
      </c>
      <c r="C455" s="21" t="s">
        <v>53</v>
      </c>
      <c r="D455" s="18" t="s">
        <v>21</v>
      </c>
      <c r="E455" s="21" t="s">
        <v>136</v>
      </c>
      <c r="F455" s="18" t="s">
        <v>17</v>
      </c>
      <c r="G455" s="18" t="s">
        <v>21</v>
      </c>
      <c r="H455" s="17" t="s">
        <v>143</v>
      </c>
      <c r="I455" s="18" t="s">
        <v>36</v>
      </c>
      <c r="J455" s="99">
        <v>577.29999999999995</v>
      </c>
      <c r="K455" s="99">
        <v>577.29999999999995</v>
      </c>
      <c r="L455" s="99">
        <v>577.24</v>
      </c>
      <c r="M455" s="158">
        <f t="shared" si="66"/>
        <v>99.989606790230397</v>
      </c>
    </row>
    <row r="456" spans="1:13" x14ac:dyDescent="0.3">
      <c r="A456" s="40" t="s">
        <v>37</v>
      </c>
      <c r="B456" s="18" t="s">
        <v>202</v>
      </c>
      <c r="C456" s="21" t="s">
        <v>53</v>
      </c>
      <c r="D456" s="18" t="s">
        <v>21</v>
      </c>
      <c r="E456" s="26" t="s">
        <v>136</v>
      </c>
      <c r="F456" s="25" t="s">
        <v>17</v>
      </c>
      <c r="G456" s="25" t="s">
        <v>21</v>
      </c>
      <c r="H456" s="17" t="s">
        <v>143</v>
      </c>
      <c r="I456" s="18" t="s">
        <v>38</v>
      </c>
      <c r="J456" s="99">
        <v>2021.88</v>
      </c>
      <c r="K456" s="99">
        <v>0</v>
      </c>
      <c r="L456" s="99">
        <v>0</v>
      </c>
      <c r="M456" s="158">
        <v>0</v>
      </c>
    </row>
    <row r="457" spans="1:13" ht="112.5" x14ac:dyDescent="0.3">
      <c r="A457" s="52" t="s">
        <v>356</v>
      </c>
      <c r="B457" s="18" t="s">
        <v>202</v>
      </c>
      <c r="C457" s="21" t="s">
        <v>53</v>
      </c>
      <c r="D457" s="17" t="s">
        <v>21</v>
      </c>
      <c r="E457" s="21" t="s">
        <v>136</v>
      </c>
      <c r="F457" s="18" t="s">
        <v>17</v>
      </c>
      <c r="G457" s="18" t="s">
        <v>21</v>
      </c>
      <c r="H457" s="17" t="s">
        <v>109</v>
      </c>
      <c r="I457" s="18" t="s">
        <v>19</v>
      </c>
      <c r="J457" s="99">
        <f>J458+J459</f>
        <v>4561.7</v>
      </c>
      <c r="K457" s="99">
        <f>K458+K459</f>
        <v>5133.96</v>
      </c>
      <c r="L457" s="99">
        <f>L458+L459</f>
        <v>5133.8499999999995</v>
      </c>
      <c r="M457" s="158">
        <f t="shared" si="66"/>
        <v>99.997857404420742</v>
      </c>
    </row>
    <row r="458" spans="1:13" ht="93.75" x14ac:dyDescent="0.3">
      <c r="A458" s="40" t="s">
        <v>34</v>
      </c>
      <c r="B458" s="18" t="s">
        <v>202</v>
      </c>
      <c r="C458" s="21" t="s">
        <v>53</v>
      </c>
      <c r="D458" s="17" t="s">
        <v>21</v>
      </c>
      <c r="E458" s="21" t="s">
        <v>136</v>
      </c>
      <c r="F458" s="18" t="s">
        <v>17</v>
      </c>
      <c r="G458" s="18" t="s">
        <v>21</v>
      </c>
      <c r="H458" s="17" t="s">
        <v>109</v>
      </c>
      <c r="I458" s="18" t="s">
        <v>28</v>
      </c>
      <c r="J458" s="99">
        <v>3500</v>
      </c>
      <c r="K458" s="99">
        <v>3880.61</v>
      </c>
      <c r="L458" s="99">
        <v>3880.49</v>
      </c>
      <c r="M458" s="158">
        <f t="shared" si="66"/>
        <v>99.996907702654994</v>
      </c>
    </row>
    <row r="459" spans="1:13" x14ac:dyDescent="0.3">
      <c r="A459" s="51" t="s">
        <v>42</v>
      </c>
      <c r="B459" s="18" t="s">
        <v>202</v>
      </c>
      <c r="C459" s="21" t="s">
        <v>53</v>
      </c>
      <c r="D459" s="17" t="s">
        <v>21</v>
      </c>
      <c r="E459" s="21" t="s">
        <v>136</v>
      </c>
      <c r="F459" s="18" t="s">
        <v>17</v>
      </c>
      <c r="G459" s="18" t="s">
        <v>21</v>
      </c>
      <c r="H459" s="17" t="s">
        <v>109</v>
      </c>
      <c r="I459" s="18" t="s">
        <v>92</v>
      </c>
      <c r="J459" s="99">
        <v>1061.7</v>
      </c>
      <c r="K459" s="99">
        <v>1253.3499999999999</v>
      </c>
      <c r="L459" s="99">
        <v>1253.3599999999999</v>
      </c>
      <c r="M459" s="158">
        <f t="shared" si="66"/>
        <v>100.00079786173055</v>
      </c>
    </row>
    <row r="460" spans="1:13" ht="37.5" x14ac:dyDescent="0.3">
      <c r="A460" s="142" t="s">
        <v>558</v>
      </c>
      <c r="B460" s="18" t="s">
        <v>202</v>
      </c>
      <c r="C460" s="21" t="s">
        <v>53</v>
      </c>
      <c r="D460" s="17" t="s">
        <v>21</v>
      </c>
      <c r="E460" s="21" t="s">
        <v>136</v>
      </c>
      <c r="F460" s="18" t="s">
        <v>17</v>
      </c>
      <c r="G460" s="18" t="s">
        <v>21</v>
      </c>
      <c r="H460" s="17" t="s">
        <v>557</v>
      </c>
      <c r="I460" s="18" t="s">
        <v>19</v>
      </c>
      <c r="J460" s="99">
        <f>J461</f>
        <v>0</v>
      </c>
      <c r="K460" s="99">
        <f>K461</f>
        <v>2587.4499999999998</v>
      </c>
      <c r="L460" s="99">
        <f>L461</f>
        <v>2557.79</v>
      </c>
      <c r="M460" s="158">
        <f t="shared" si="66"/>
        <v>98.853697655993358</v>
      </c>
    </row>
    <row r="461" spans="1:13" ht="37.5" x14ac:dyDescent="0.3">
      <c r="A461" s="40" t="s">
        <v>35</v>
      </c>
      <c r="B461" s="18" t="s">
        <v>202</v>
      </c>
      <c r="C461" s="21" t="s">
        <v>53</v>
      </c>
      <c r="D461" s="17" t="s">
        <v>21</v>
      </c>
      <c r="E461" s="21" t="s">
        <v>136</v>
      </c>
      <c r="F461" s="18" t="s">
        <v>17</v>
      </c>
      <c r="G461" s="18" t="s">
        <v>21</v>
      </c>
      <c r="H461" s="17" t="s">
        <v>557</v>
      </c>
      <c r="I461" s="18" t="s">
        <v>36</v>
      </c>
      <c r="J461" s="99">
        <v>0</v>
      </c>
      <c r="K461" s="99">
        <v>2587.4499999999998</v>
      </c>
      <c r="L461" s="99">
        <v>2557.79</v>
      </c>
      <c r="M461" s="158">
        <f t="shared" si="66"/>
        <v>98.853697655993358</v>
      </c>
    </row>
    <row r="462" spans="1:13" ht="37.5" x14ac:dyDescent="0.3">
      <c r="A462" s="51" t="s">
        <v>46</v>
      </c>
      <c r="B462" s="18" t="s">
        <v>202</v>
      </c>
      <c r="C462" s="21" t="s">
        <v>53</v>
      </c>
      <c r="D462" s="17" t="s">
        <v>21</v>
      </c>
      <c r="E462" s="16">
        <v>51</v>
      </c>
      <c r="F462" s="16">
        <v>0</v>
      </c>
      <c r="G462" s="18" t="s">
        <v>16</v>
      </c>
      <c r="H462" s="17" t="s">
        <v>18</v>
      </c>
      <c r="I462" s="18" t="s">
        <v>19</v>
      </c>
      <c r="J462" s="99">
        <f t="shared" ref="J462:L464" si="74">J463</f>
        <v>0</v>
      </c>
      <c r="K462" s="99">
        <f t="shared" si="74"/>
        <v>0</v>
      </c>
      <c r="L462" s="99">
        <f t="shared" si="74"/>
        <v>0</v>
      </c>
      <c r="M462" s="158">
        <v>0</v>
      </c>
    </row>
    <row r="463" spans="1:13" x14ac:dyDescent="0.3">
      <c r="A463" s="51" t="s">
        <v>197</v>
      </c>
      <c r="B463" s="18" t="s">
        <v>202</v>
      </c>
      <c r="C463" s="21" t="s">
        <v>53</v>
      </c>
      <c r="D463" s="17" t="s">
        <v>21</v>
      </c>
      <c r="E463" s="16">
        <v>51</v>
      </c>
      <c r="F463" s="16">
        <v>4</v>
      </c>
      <c r="G463" s="18" t="s">
        <v>16</v>
      </c>
      <c r="H463" s="17" t="s">
        <v>18</v>
      </c>
      <c r="I463" s="18" t="s">
        <v>19</v>
      </c>
      <c r="J463" s="99">
        <f t="shared" si="74"/>
        <v>0</v>
      </c>
      <c r="K463" s="99">
        <f t="shared" si="74"/>
        <v>0</v>
      </c>
      <c r="L463" s="99">
        <f t="shared" si="74"/>
        <v>0</v>
      </c>
      <c r="M463" s="158">
        <v>0</v>
      </c>
    </row>
    <row r="464" spans="1:13" x14ac:dyDescent="0.3">
      <c r="A464" s="51" t="s">
        <v>58</v>
      </c>
      <c r="B464" s="18" t="s">
        <v>202</v>
      </c>
      <c r="C464" s="21" t="s">
        <v>53</v>
      </c>
      <c r="D464" s="17" t="s">
        <v>21</v>
      </c>
      <c r="E464" s="16">
        <v>51</v>
      </c>
      <c r="F464" s="16">
        <v>4</v>
      </c>
      <c r="G464" s="18" t="s">
        <v>16</v>
      </c>
      <c r="H464" s="17" t="s">
        <v>59</v>
      </c>
      <c r="I464" s="18" t="s">
        <v>19</v>
      </c>
      <c r="J464" s="99">
        <f t="shared" si="74"/>
        <v>0</v>
      </c>
      <c r="K464" s="99">
        <f t="shared" si="74"/>
        <v>0</v>
      </c>
      <c r="L464" s="99">
        <f t="shared" si="74"/>
        <v>0</v>
      </c>
      <c r="M464" s="158">
        <v>0</v>
      </c>
    </row>
    <row r="465" spans="1:13" ht="37.5" x14ac:dyDescent="0.3">
      <c r="A465" s="40" t="s">
        <v>35</v>
      </c>
      <c r="B465" s="18" t="s">
        <v>202</v>
      </c>
      <c r="C465" s="21" t="s">
        <v>53</v>
      </c>
      <c r="D465" s="17" t="s">
        <v>21</v>
      </c>
      <c r="E465" s="16">
        <v>51</v>
      </c>
      <c r="F465" s="16">
        <v>4</v>
      </c>
      <c r="G465" s="18" t="s">
        <v>16</v>
      </c>
      <c r="H465" s="17" t="s">
        <v>59</v>
      </c>
      <c r="I465" s="18" t="s">
        <v>36</v>
      </c>
      <c r="J465" s="99">
        <v>0</v>
      </c>
      <c r="K465" s="99">
        <v>0</v>
      </c>
      <c r="L465" s="99">
        <v>0</v>
      </c>
      <c r="M465" s="158">
        <v>0</v>
      </c>
    </row>
    <row r="466" spans="1:13" ht="112.5" x14ac:dyDescent="0.3">
      <c r="A466" s="51" t="s">
        <v>451</v>
      </c>
      <c r="B466" s="18" t="s">
        <v>202</v>
      </c>
      <c r="C466" s="17" t="s">
        <v>53</v>
      </c>
      <c r="D466" s="17" t="s">
        <v>21</v>
      </c>
      <c r="E466" s="18" t="s">
        <v>381</v>
      </c>
      <c r="F466" s="17" t="s">
        <v>83</v>
      </c>
      <c r="G466" s="18" t="s">
        <v>16</v>
      </c>
      <c r="H466" s="17" t="s">
        <v>18</v>
      </c>
      <c r="I466" s="18" t="s">
        <v>19</v>
      </c>
      <c r="J466" s="99">
        <f t="shared" ref="J466:L467" si="75">J467</f>
        <v>0</v>
      </c>
      <c r="K466" s="99">
        <f t="shared" si="75"/>
        <v>49.95</v>
      </c>
      <c r="L466" s="99">
        <f t="shared" si="75"/>
        <v>14.95</v>
      </c>
      <c r="M466" s="158">
        <f t="shared" ref="M466:M526" si="76">L466/K466*100</f>
        <v>29.929929929929926</v>
      </c>
    </row>
    <row r="467" spans="1:13" ht="56.25" x14ac:dyDescent="0.3">
      <c r="A467" s="51" t="s">
        <v>383</v>
      </c>
      <c r="B467" s="18" t="s">
        <v>202</v>
      </c>
      <c r="C467" s="17" t="s">
        <v>53</v>
      </c>
      <c r="D467" s="17" t="s">
        <v>21</v>
      </c>
      <c r="E467" s="18" t="s">
        <v>381</v>
      </c>
      <c r="F467" s="17" t="s">
        <v>83</v>
      </c>
      <c r="G467" s="18" t="s">
        <v>16</v>
      </c>
      <c r="H467" s="17" t="s">
        <v>382</v>
      </c>
      <c r="I467" s="18" t="s">
        <v>19</v>
      </c>
      <c r="J467" s="99">
        <f t="shared" si="75"/>
        <v>0</v>
      </c>
      <c r="K467" s="99">
        <f t="shared" si="75"/>
        <v>49.95</v>
      </c>
      <c r="L467" s="99">
        <f t="shared" si="75"/>
        <v>14.95</v>
      </c>
      <c r="M467" s="158">
        <f t="shared" si="76"/>
        <v>29.929929929929926</v>
      </c>
    </row>
    <row r="468" spans="1:13" ht="37.5" x14ac:dyDescent="0.3">
      <c r="A468" s="51" t="s">
        <v>35</v>
      </c>
      <c r="B468" s="18" t="s">
        <v>202</v>
      </c>
      <c r="C468" s="17" t="s">
        <v>53</v>
      </c>
      <c r="D468" s="17" t="s">
        <v>21</v>
      </c>
      <c r="E468" s="18" t="s">
        <v>381</v>
      </c>
      <c r="F468" s="17" t="s">
        <v>83</v>
      </c>
      <c r="G468" s="18" t="s">
        <v>16</v>
      </c>
      <c r="H468" s="17" t="s">
        <v>382</v>
      </c>
      <c r="I468" s="18" t="s">
        <v>36</v>
      </c>
      <c r="J468" s="99">
        <v>0</v>
      </c>
      <c r="K468" s="99">
        <v>49.95</v>
      </c>
      <c r="L468" s="99">
        <v>14.95</v>
      </c>
      <c r="M468" s="158">
        <f t="shared" si="76"/>
        <v>29.929929929929926</v>
      </c>
    </row>
    <row r="469" spans="1:13" x14ac:dyDescent="0.3">
      <c r="A469" s="74" t="s">
        <v>102</v>
      </c>
      <c r="B469" s="15" t="s">
        <v>202</v>
      </c>
      <c r="C469" s="20" t="s">
        <v>53</v>
      </c>
      <c r="D469" s="15" t="s">
        <v>43</v>
      </c>
      <c r="E469" s="15" t="s">
        <v>16</v>
      </c>
      <c r="F469" s="15" t="s">
        <v>17</v>
      </c>
      <c r="G469" s="15" t="s">
        <v>16</v>
      </c>
      <c r="H469" s="14" t="s">
        <v>18</v>
      </c>
      <c r="I469" s="15" t="s">
        <v>19</v>
      </c>
      <c r="J469" s="157">
        <f>J470+J503</f>
        <v>518878.06999999995</v>
      </c>
      <c r="K469" s="157">
        <f>K470+K503</f>
        <v>596571.15000000014</v>
      </c>
      <c r="L469" s="157">
        <f>L470+L503</f>
        <v>590550.81000000006</v>
      </c>
      <c r="M469" s="158">
        <f t="shared" si="76"/>
        <v>98.990842919574632</v>
      </c>
    </row>
    <row r="470" spans="1:13" ht="75" x14ac:dyDescent="0.3">
      <c r="A470" s="40" t="s">
        <v>261</v>
      </c>
      <c r="B470" s="18" t="s">
        <v>202</v>
      </c>
      <c r="C470" s="21" t="s">
        <v>53</v>
      </c>
      <c r="D470" s="18" t="s">
        <v>43</v>
      </c>
      <c r="E470" s="18" t="s">
        <v>136</v>
      </c>
      <c r="F470" s="18" t="s">
        <v>17</v>
      </c>
      <c r="G470" s="18" t="s">
        <v>16</v>
      </c>
      <c r="H470" s="17" t="s">
        <v>18</v>
      </c>
      <c r="I470" s="18" t="s">
        <v>19</v>
      </c>
      <c r="J470" s="99">
        <f>J471+J497+J500</f>
        <v>518878.06999999995</v>
      </c>
      <c r="K470" s="99">
        <f t="shared" ref="K470:L470" si="77">K471+K497+K500</f>
        <v>596442.65000000014</v>
      </c>
      <c r="L470" s="99">
        <f t="shared" si="77"/>
        <v>590457.31000000006</v>
      </c>
      <c r="M470" s="158">
        <f t="shared" si="76"/>
        <v>98.996493627677353</v>
      </c>
    </row>
    <row r="471" spans="1:13" x14ac:dyDescent="0.3">
      <c r="A471" s="40" t="s">
        <v>185</v>
      </c>
      <c r="B471" s="18" t="s">
        <v>202</v>
      </c>
      <c r="C471" s="21" t="s">
        <v>53</v>
      </c>
      <c r="D471" s="18" t="s">
        <v>43</v>
      </c>
      <c r="E471" s="18" t="s">
        <v>136</v>
      </c>
      <c r="F471" s="18" t="s">
        <v>17</v>
      </c>
      <c r="G471" s="18" t="s">
        <v>43</v>
      </c>
      <c r="H471" s="17" t="s">
        <v>18</v>
      </c>
      <c r="I471" s="18" t="s">
        <v>19</v>
      </c>
      <c r="J471" s="99">
        <f>J472+J477+J483+J494+J488+J490+J492+J486+J481</f>
        <v>517430.69999999995</v>
      </c>
      <c r="K471" s="99">
        <f>K472+K477+K483+K494+K488+K490+K492+K486+K481</f>
        <v>594995.28000000014</v>
      </c>
      <c r="L471" s="99">
        <f>L472+L477+L483+L494+L488+L490+L492+L486+L481</f>
        <v>587645.20000000007</v>
      </c>
      <c r="M471" s="158">
        <f t="shared" si="76"/>
        <v>98.764682637482423</v>
      </c>
    </row>
    <row r="472" spans="1:13" ht="37.5" x14ac:dyDescent="0.3">
      <c r="A472" s="65" t="s">
        <v>66</v>
      </c>
      <c r="B472" s="18" t="s">
        <v>202</v>
      </c>
      <c r="C472" s="21" t="s">
        <v>53</v>
      </c>
      <c r="D472" s="18" t="s">
        <v>43</v>
      </c>
      <c r="E472" s="18" t="s">
        <v>136</v>
      </c>
      <c r="F472" s="18" t="s">
        <v>17</v>
      </c>
      <c r="G472" s="18" t="s">
        <v>43</v>
      </c>
      <c r="H472" s="17" t="s">
        <v>67</v>
      </c>
      <c r="I472" s="18" t="s">
        <v>19</v>
      </c>
      <c r="J472" s="99">
        <f>J473+J474+J476+J475</f>
        <v>165470.70000000001</v>
      </c>
      <c r="K472" s="99">
        <f>K473+K474+K476+K475</f>
        <v>205821.91</v>
      </c>
      <c r="L472" s="99">
        <f>L473+L474+L476+L475</f>
        <v>199622.42</v>
      </c>
      <c r="M472" s="158">
        <f t="shared" si="76"/>
        <v>96.987934860773578</v>
      </c>
    </row>
    <row r="473" spans="1:13" ht="93.75" x14ac:dyDescent="0.3">
      <c r="A473" s="40" t="s">
        <v>34</v>
      </c>
      <c r="B473" s="18" t="s">
        <v>202</v>
      </c>
      <c r="C473" s="21" t="s">
        <v>53</v>
      </c>
      <c r="D473" s="18" t="s">
        <v>43</v>
      </c>
      <c r="E473" s="18" t="s">
        <v>136</v>
      </c>
      <c r="F473" s="18" t="s">
        <v>17</v>
      </c>
      <c r="G473" s="18" t="s">
        <v>43</v>
      </c>
      <c r="H473" s="17" t="s">
        <v>67</v>
      </c>
      <c r="I473" s="18" t="s">
        <v>28</v>
      </c>
      <c r="J473" s="99">
        <v>91683.79</v>
      </c>
      <c r="K473" s="99">
        <v>99184.94</v>
      </c>
      <c r="L473" s="99">
        <v>98477.64</v>
      </c>
      <c r="M473" s="158">
        <f t="shared" si="76"/>
        <v>99.286887706944214</v>
      </c>
    </row>
    <row r="474" spans="1:13" ht="37.5" x14ac:dyDescent="0.3">
      <c r="A474" s="40" t="s">
        <v>35</v>
      </c>
      <c r="B474" s="18" t="s">
        <v>202</v>
      </c>
      <c r="C474" s="21" t="s">
        <v>53</v>
      </c>
      <c r="D474" s="18" t="s">
        <v>43</v>
      </c>
      <c r="E474" s="18" t="s">
        <v>136</v>
      </c>
      <c r="F474" s="18" t="s">
        <v>17</v>
      </c>
      <c r="G474" s="18" t="s">
        <v>43</v>
      </c>
      <c r="H474" s="17" t="s">
        <v>67</v>
      </c>
      <c r="I474" s="18" t="s">
        <v>36</v>
      </c>
      <c r="J474" s="99">
        <v>67395.490000000005</v>
      </c>
      <c r="K474" s="99">
        <v>97989.36</v>
      </c>
      <c r="L474" s="99">
        <v>92386.04</v>
      </c>
      <c r="M474" s="158">
        <f t="shared" si="76"/>
        <v>94.281705687229717</v>
      </c>
    </row>
    <row r="475" spans="1:13" x14ac:dyDescent="0.3">
      <c r="A475" s="51" t="s">
        <v>42</v>
      </c>
      <c r="B475" s="18" t="s">
        <v>202</v>
      </c>
      <c r="C475" s="21" t="s">
        <v>53</v>
      </c>
      <c r="D475" s="18" t="s">
        <v>43</v>
      </c>
      <c r="E475" s="18" t="s">
        <v>136</v>
      </c>
      <c r="F475" s="18" t="s">
        <v>17</v>
      </c>
      <c r="G475" s="18" t="s">
        <v>43</v>
      </c>
      <c r="H475" s="17" t="s">
        <v>67</v>
      </c>
      <c r="I475" s="18" t="s">
        <v>92</v>
      </c>
      <c r="J475" s="99">
        <v>1748.47</v>
      </c>
      <c r="K475" s="99">
        <v>3985.38</v>
      </c>
      <c r="L475" s="99">
        <v>4344.04</v>
      </c>
      <c r="M475" s="158">
        <f t="shared" si="76"/>
        <v>108.99939278061315</v>
      </c>
    </row>
    <row r="476" spans="1:13" x14ac:dyDescent="0.3">
      <c r="A476" s="40" t="s">
        <v>37</v>
      </c>
      <c r="B476" s="18" t="s">
        <v>202</v>
      </c>
      <c r="C476" s="21" t="s">
        <v>53</v>
      </c>
      <c r="D476" s="18" t="s">
        <v>43</v>
      </c>
      <c r="E476" s="18" t="s">
        <v>136</v>
      </c>
      <c r="F476" s="18" t="s">
        <v>17</v>
      </c>
      <c r="G476" s="18" t="s">
        <v>43</v>
      </c>
      <c r="H476" s="17" t="s">
        <v>67</v>
      </c>
      <c r="I476" s="18" t="s">
        <v>38</v>
      </c>
      <c r="J476" s="99">
        <v>4642.95</v>
      </c>
      <c r="K476" s="99">
        <v>4662.2299999999996</v>
      </c>
      <c r="L476" s="99">
        <v>4414.7</v>
      </c>
      <c r="M476" s="158">
        <f t="shared" si="76"/>
        <v>94.690738123172821</v>
      </c>
    </row>
    <row r="477" spans="1:13" ht="168.75" x14ac:dyDescent="0.3">
      <c r="A477" s="1" t="s">
        <v>157</v>
      </c>
      <c r="B477" s="18" t="s">
        <v>202</v>
      </c>
      <c r="C477" s="21" t="s">
        <v>53</v>
      </c>
      <c r="D477" s="18" t="s">
        <v>43</v>
      </c>
      <c r="E477" s="18" t="s">
        <v>136</v>
      </c>
      <c r="F477" s="18" t="s">
        <v>17</v>
      </c>
      <c r="G477" s="18" t="s">
        <v>43</v>
      </c>
      <c r="H477" s="17" t="s">
        <v>144</v>
      </c>
      <c r="I477" s="18" t="s">
        <v>19</v>
      </c>
      <c r="J477" s="99">
        <f>J478+J479+J480</f>
        <v>264964.18</v>
      </c>
      <c r="K477" s="99">
        <f>K478+K479+K480</f>
        <v>289627.83999999997</v>
      </c>
      <c r="L477" s="99">
        <f>L478+L479+L480</f>
        <v>289428.13</v>
      </c>
      <c r="M477" s="158">
        <f t="shared" si="76"/>
        <v>99.931045993368599</v>
      </c>
    </row>
    <row r="478" spans="1:13" ht="93.75" x14ac:dyDescent="0.3">
      <c r="A478" s="40" t="s">
        <v>34</v>
      </c>
      <c r="B478" s="18" t="s">
        <v>202</v>
      </c>
      <c r="C478" s="21" t="s">
        <v>53</v>
      </c>
      <c r="D478" s="18" t="s">
        <v>43</v>
      </c>
      <c r="E478" s="18" t="s">
        <v>136</v>
      </c>
      <c r="F478" s="18" t="s">
        <v>17</v>
      </c>
      <c r="G478" s="18" t="s">
        <v>43</v>
      </c>
      <c r="H478" s="17" t="s">
        <v>144</v>
      </c>
      <c r="I478" s="18" t="s">
        <v>28</v>
      </c>
      <c r="J478" s="99">
        <v>254848.75</v>
      </c>
      <c r="K478" s="99">
        <v>278734.11</v>
      </c>
      <c r="L478" s="99">
        <v>278565.06</v>
      </c>
      <c r="M478" s="158">
        <f t="shared" si="76"/>
        <v>99.939350802813479</v>
      </c>
    </row>
    <row r="479" spans="1:13" ht="37.5" x14ac:dyDescent="0.3">
      <c r="A479" s="40" t="s">
        <v>35</v>
      </c>
      <c r="B479" s="18" t="s">
        <v>202</v>
      </c>
      <c r="C479" s="21" t="s">
        <v>53</v>
      </c>
      <c r="D479" s="18" t="s">
        <v>43</v>
      </c>
      <c r="E479" s="18" t="s">
        <v>136</v>
      </c>
      <c r="F479" s="18" t="s">
        <v>17</v>
      </c>
      <c r="G479" s="18" t="s">
        <v>43</v>
      </c>
      <c r="H479" s="17" t="s">
        <v>144</v>
      </c>
      <c r="I479" s="18" t="s">
        <v>36</v>
      </c>
      <c r="J479" s="99">
        <v>2166.4299999999998</v>
      </c>
      <c r="K479" s="99">
        <v>10893.73</v>
      </c>
      <c r="L479" s="99">
        <v>10863.07</v>
      </c>
      <c r="M479" s="158">
        <f t="shared" si="76"/>
        <v>99.718553700155965</v>
      </c>
    </row>
    <row r="480" spans="1:13" x14ac:dyDescent="0.3">
      <c r="A480" s="40" t="s">
        <v>37</v>
      </c>
      <c r="B480" s="18" t="s">
        <v>202</v>
      </c>
      <c r="C480" s="21" t="s">
        <v>53</v>
      </c>
      <c r="D480" s="18" t="s">
        <v>43</v>
      </c>
      <c r="E480" s="18" t="s">
        <v>136</v>
      </c>
      <c r="F480" s="18" t="s">
        <v>17</v>
      </c>
      <c r="G480" s="18" t="s">
        <v>43</v>
      </c>
      <c r="H480" s="17" t="s">
        <v>144</v>
      </c>
      <c r="I480" s="18" t="s">
        <v>38</v>
      </c>
      <c r="J480" s="99">
        <v>7949</v>
      </c>
      <c r="K480" s="99">
        <v>0</v>
      </c>
      <c r="L480" s="99">
        <v>0</v>
      </c>
      <c r="M480" s="158">
        <v>0</v>
      </c>
    </row>
    <row r="481" spans="1:13" ht="75" x14ac:dyDescent="0.3">
      <c r="A481" s="40" t="s">
        <v>608</v>
      </c>
      <c r="B481" s="18" t="s">
        <v>202</v>
      </c>
      <c r="C481" s="21" t="s">
        <v>53</v>
      </c>
      <c r="D481" s="18" t="s">
        <v>43</v>
      </c>
      <c r="E481" s="18" t="s">
        <v>136</v>
      </c>
      <c r="F481" s="18" t="s">
        <v>17</v>
      </c>
      <c r="G481" s="18" t="s">
        <v>43</v>
      </c>
      <c r="H481" s="17" t="s">
        <v>623</v>
      </c>
      <c r="I481" s="18" t="s">
        <v>19</v>
      </c>
      <c r="J481" s="99">
        <f>J482</f>
        <v>0</v>
      </c>
      <c r="K481" s="99">
        <f>K482</f>
        <v>2525.25</v>
      </c>
      <c r="L481" s="99">
        <f>L482</f>
        <v>2480.38</v>
      </c>
      <c r="M481" s="158">
        <f t="shared" si="76"/>
        <v>98.22314622314623</v>
      </c>
    </row>
    <row r="482" spans="1:13" ht="37.5" x14ac:dyDescent="0.3">
      <c r="A482" s="40" t="s">
        <v>35</v>
      </c>
      <c r="B482" s="18" t="s">
        <v>202</v>
      </c>
      <c r="C482" s="21" t="s">
        <v>53</v>
      </c>
      <c r="D482" s="18" t="s">
        <v>43</v>
      </c>
      <c r="E482" s="18" t="s">
        <v>136</v>
      </c>
      <c r="F482" s="18" t="s">
        <v>17</v>
      </c>
      <c r="G482" s="18" t="s">
        <v>43</v>
      </c>
      <c r="H482" s="17" t="s">
        <v>623</v>
      </c>
      <c r="I482" s="18" t="s">
        <v>36</v>
      </c>
      <c r="J482" s="99">
        <v>0</v>
      </c>
      <c r="K482" s="99">
        <v>2525.25</v>
      </c>
      <c r="L482" s="99">
        <v>2480.38</v>
      </c>
      <c r="M482" s="158">
        <f t="shared" si="76"/>
        <v>98.22314622314623</v>
      </c>
    </row>
    <row r="483" spans="1:13" ht="112.5" x14ac:dyDescent="0.3">
      <c r="A483" s="52" t="s">
        <v>356</v>
      </c>
      <c r="B483" s="18" t="s">
        <v>202</v>
      </c>
      <c r="C483" s="21" t="s">
        <v>53</v>
      </c>
      <c r="D483" s="17" t="s">
        <v>43</v>
      </c>
      <c r="E483" s="21" t="s">
        <v>136</v>
      </c>
      <c r="F483" s="18" t="s">
        <v>17</v>
      </c>
      <c r="G483" s="18" t="s">
        <v>43</v>
      </c>
      <c r="H483" s="17" t="s">
        <v>109</v>
      </c>
      <c r="I483" s="18" t="s">
        <v>19</v>
      </c>
      <c r="J483" s="99">
        <f>J484+J485</f>
        <v>9930.36</v>
      </c>
      <c r="K483" s="99">
        <f>K484+K485</f>
        <v>12276.130000000001</v>
      </c>
      <c r="L483" s="99">
        <f>L484+L485</f>
        <v>12276.14</v>
      </c>
      <c r="M483" s="158">
        <f t="shared" si="76"/>
        <v>100.00008145889623</v>
      </c>
    </row>
    <row r="484" spans="1:13" ht="93.75" x14ac:dyDescent="0.3">
      <c r="A484" s="40" t="s">
        <v>34</v>
      </c>
      <c r="B484" s="18" t="s">
        <v>202</v>
      </c>
      <c r="C484" s="21" t="s">
        <v>53</v>
      </c>
      <c r="D484" s="17" t="s">
        <v>43</v>
      </c>
      <c r="E484" s="21" t="s">
        <v>136</v>
      </c>
      <c r="F484" s="18" t="s">
        <v>17</v>
      </c>
      <c r="G484" s="18" t="s">
        <v>43</v>
      </c>
      <c r="H484" s="17" t="s">
        <v>109</v>
      </c>
      <c r="I484" s="18" t="s">
        <v>28</v>
      </c>
      <c r="J484" s="99">
        <v>8700</v>
      </c>
      <c r="K484" s="99">
        <v>10350</v>
      </c>
      <c r="L484" s="99">
        <v>10350</v>
      </c>
      <c r="M484" s="158">
        <f t="shared" si="76"/>
        <v>100</v>
      </c>
    </row>
    <row r="485" spans="1:13" x14ac:dyDescent="0.3">
      <c r="A485" s="51" t="s">
        <v>42</v>
      </c>
      <c r="B485" s="18" t="s">
        <v>202</v>
      </c>
      <c r="C485" s="21" t="s">
        <v>53</v>
      </c>
      <c r="D485" s="17" t="s">
        <v>43</v>
      </c>
      <c r="E485" s="21" t="s">
        <v>136</v>
      </c>
      <c r="F485" s="18" t="s">
        <v>17</v>
      </c>
      <c r="G485" s="18" t="s">
        <v>43</v>
      </c>
      <c r="H485" s="17" t="s">
        <v>109</v>
      </c>
      <c r="I485" s="18" t="s">
        <v>92</v>
      </c>
      <c r="J485" s="99">
        <v>1230.3599999999999</v>
      </c>
      <c r="K485" s="99">
        <v>1926.13</v>
      </c>
      <c r="L485" s="99">
        <v>1926.14</v>
      </c>
      <c r="M485" s="158">
        <f t="shared" si="76"/>
        <v>100.00051917575657</v>
      </c>
    </row>
    <row r="486" spans="1:13" ht="37.5" x14ac:dyDescent="0.3">
      <c r="A486" s="142" t="s">
        <v>558</v>
      </c>
      <c r="B486" s="18" t="s">
        <v>202</v>
      </c>
      <c r="C486" s="21" t="s">
        <v>53</v>
      </c>
      <c r="D486" s="17" t="s">
        <v>43</v>
      </c>
      <c r="E486" s="21" t="s">
        <v>136</v>
      </c>
      <c r="F486" s="18" t="s">
        <v>17</v>
      </c>
      <c r="G486" s="18" t="s">
        <v>43</v>
      </c>
      <c r="H486" s="17" t="s">
        <v>557</v>
      </c>
      <c r="I486" s="18" t="s">
        <v>19</v>
      </c>
      <c r="J486" s="99">
        <f>J487</f>
        <v>0</v>
      </c>
      <c r="K486" s="99">
        <f>K487</f>
        <v>712.27</v>
      </c>
      <c r="L486" s="99">
        <f>L487</f>
        <v>376.86</v>
      </c>
      <c r="M486" s="158">
        <f t="shared" si="76"/>
        <v>52.909711205020571</v>
      </c>
    </row>
    <row r="487" spans="1:13" ht="37.5" x14ac:dyDescent="0.3">
      <c r="A487" s="40" t="s">
        <v>35</v>
      </c>
      <c r="B487" s="18" t="s">
        <v>202</v>
      </c>
      <c r="C487" s="21" t="s">
        <v>53</v>
      </c>
      <c r="D487" s="17" t="s">
        <v>43</v>
      </c>
      <c r="E487" s="21" t="s">
        <v>136</v>
      </c>
      <c r="F487" s="18" t="s">
        <v>17</v>
      </c>
      <c r="G487" s="18" t="s">
        <v>43</v>
      </c>
      <c r="H487" s="17" t="s">
        <v>557</v>
      </c>
      <c r="I487" s="18" t="s">
        <v>36</v>
      </c>
      <c r="J487" s="99">
        <v>0</v>
      </c>
      <c r="K487" s="99">
        <v>712.27</v>
      </c>
      <c r="L487" s="99">
        <v>376.86</v>
      </c>
      <c r="M487" s="158">
        <f t="shared" si="76"/>
        <v>52.909711205020571</v>
      </c>
    </row>
    <row r="488" spans="1:13" ht="56.25" x14ac:dyDescent="0.3">
      <c r="A488" s="76" t="s">
        <v>386</v>
      </c>
      <c r="B488" s="18" t="s">
        <v>202</v>
      </c>
      <c r="C488" s="21" t="s">
        <v>53</v>
      </c>
      <c r="D488" s="17" t="s">
        <v>43</v>
      </c>
      <c r="E488" s="21" t="s">
        <v>136</v>
      </c>
      <c r="F488" s="18" t="s">
        <v>17</v>
      </c>
      <c r="G488" s="18" t="s">
        <v>43</v>
      </c>
      <c r="H488" s="17" t="s">
        <v>387</v>
      </c>
      <c r="I488" s="18" t="s">
        <v>19</v>
      </c>
      <c r="J488" s="99">
        <f>J489</f>
        <v>24552.47</v>
      </c>
      <c r="K488" s="99">
        <f>K489</f>
        <v>29919.97</v>
      </c>
      <c r="L488" s="99">
        <f>L489</f>
        <v>29680.93</v>
      </c>
      <c r="M488" s="158">
        <f t="shared" si="76"/>
        <v>99.201068717649107</v>
      </c>
    </row>
    <row r="489" spans="1:13" ht="93.75" x14ac:dyDescent="0.3">
      <c r="A489" s="40" t="s">
        <v>34</v>
      </c>
      <c r="B489" s="18" t="s">
        <v>202</v>
      </c>
      <c r="C489" s="21" t="s">
        <v>53</v>
      </c>
      <c r="D489" s="17" t="s">
        <v>43</v>
      </c>
      <c r="E489" s="21" t="s">
        <v>136</v>
      </c>
      <c r="F489" s="18" t="s">
        <v>17</v>
      </c>
      <c r="G489" s="18" t="s">
        <v>43</v>
      </c>
      <c r="H489" s="17" t="s">
        <v>387</v>
      </c>
      <c r="I489" s="18" t="s">
        <v>28</v>
      </c>
      <c r="J489" s="99">
        <v>24552.47</v>
      </c>
      <c r="K489" s="99">
        <v>29919.97</v>
      </c>
      <c r="L489" s="99">
        <v>29680.93</v>
      </c>
      <c r="M489" s="158">
        <f t="shared" si="76"/>
        <v>99.201068717649107</v>
      </c>
    </row>
    <row r="490" spans="1:13" ht="75" x14ac:dyDescent="0.3">
      <c r="A490" s="40" t="s">
        <v>377</v>
      </c>
      <c r="B490" s="18" t="s">
        <v>202</v>
      </c>
      <c r="C490" s="21" t="s">
        <v>53</v>
      </c>
      <c r="D490" s="17" t="s">
        <v>43</v>
      </c>
      <c r="E490" s="21" t="s">
        <v>136</v>
      </c>
      <c r="F490" s="18" t="s">
        <v>17</v>
      </c>
      <c r="G490" s="18" t="s">
        <v>43</v>
      </c>
      <c r="H490" s="17" t="s">
        <v>376</v>
      </c>
      <c r="I490" s="18" t="s">
        <v>19</v>
      </c>
      <c r="J490" s="99">
        <f>J491</f>
        <v>39143.760000000002</v>
      </c>
      <c r="K490" s="99">
        <f>K491</f>
        <v>39448.9</v>
      </c>
      <c r="L490" s="99">
        <f>L491</f>
        <v>39117.370000000003</v>
      </c>
      <c r="M490" s="158">
        <f t="shared" si="76"/>
        <v>99.159596338554437</v>
      </c>
    </row>
    <row r="491" spans="1:13" ht="37.5" x14ac:dyDescent="0.3">
      <c r="A491" s="40" t="s">
        <v>35</v>
      </c>
      <c r="B491" s="18" t="s">
        <v>202</v>
      </c>
      <c r="C491" s="21" t="s">
        <v>53</v>
      </c>
      <c r="D491" s="17" t="s">
        <v>43</v>
      </c>
      <c r="E491" s="21" t="s">
        <v>136</v>
      </c>
      <c r="F491" s="18" t="s">
        <v>17</v>
      </c>
      <c r="G491" s="18" t="s">
        <v>43</v>
      </c>
      <c r="H491" s="17" t="s">
        <v>376</v>
      </c>
      <c r="I491" s="18" t="s">
        <v>36</v>
      </c>
      <c r="J491" s="99">
        <v>39143.760000000002</v>
      </c>
      <c r="K491" s="99">
        <v>39448.9</v>
      </c>
      <c r="L491" s="99">
        <v>39117.370000000003</v>
      </c>
      <c r="M491" s="158">
        <f t="shared" si="76"/>
        <v>99.159596338554437</v>
      </c>
    </row>
    <row r="492" spans="1:13" ht="37.5" x14ac:dyDescent="0.3">
      <c r="A492" s="40" t="s">
        <v>554</v>
      </c>
      <c r="B492" s="18" t="s">
        <v>202</v>
      </c>
      <c r="C492" s="21" t="s">
        <v>53</v>
      </c>
      <c r="D492" s="17" t="s">
        <v>43</v>
      </c>
      <c r="E492" s="21" t="s">
        <v>136</v>
      </c>
      <c r="F492" s="18" t="s">
        <v>17</v>
      </c>
      <c r="G492" s="18" t="s">
        <v>43</v>
      </c>
      <c r="H492" s="17" t="s">
        <v>555</v>
      </c>
      <c r="I492" s="18" t="s">
        <v>19</v>
      </c>
      <c r="J492" s="99">
        <f>J493</f>
        <v>0</v>
      </c>
      <c r="K492" s="99">
        <f>K493</f>
        <v>528.42999999999995</v>
      </c>
      <c r="L492" s="99">
        <f>L493</f>
        <v>528.42999999999995</v>
      </c>
      <c r="M492" s="158">
        <f t="shared" si="76"/>
        <v>100</v>
      </c>
    </row>
    <row r="493" spans="1:13" ht="37.5" x14ac:dyDescent="0.3">
      <c r="A493" s="40" t="s">
        <v>35</v>
      </c>
      <c r="B493" s="18" t="s">
        <v>202</v>
      </c>
      <c r="C493" s="21" t="s">
        <v>53</v>
      </c>
      <c r="D493" s="17" t="s">
        <v>43</v>
      </c>
      <c r="E493" s="21" t="s">
        <v>136</v>
      </c>
      <c r="F493" s="18" t="s">
        <v>17</v>
      </c>
      <c r="G493" s="18" t="s">
        <v>43</v>
      </c>
      <c r="H493" s="17" t="s">
        <v>555</v>
      </c>
      <c r="I493" s="18" t="s">
        <v>36</v>
      </c>
      <c r="J493" s="99">
        <v>0</v>
      </c>
      <c r="K493" s="99">
        <v>528.42999999999995</v>
      </c>
      <c r="L493" s="99">
        <v>528.42999999999995</v>
      </c>
      <c r="M493" s="158">
        <f t="shared" si="76"/>
        <v>100</v>
      </c>
    </row>
    <row r="494" spans="1:13" ht="131.25" x14ac:dyDescent="0.3">
      <c r="A494" s="90" t="s">
        <v>434</v>
      </c>
      <c r="B494" s="18" t="s">
        <v>202</v>
      </c>
      <c r="C494" s="21" t="s">
        <v>53</v>
      </c>
      <c r="D494" s="17" t="s">
        <v>43</v>
      </c>
      <c r="E494" s="21" t="s">
        <v>136</v>
      </c>
      <c r="F494" s="18" t="s">
        <v>17</v>
      </c>
      <c r="G494" s="18" t="s">
        <v>416</v>
      </c>
      <c r="H494" s="17" t="s">
        <v>417</v>
      </c>
      <c r="I494" s="18" t="s">
        <v>19</v>
      </c>
      <c r="J494" s="99">
        <f>J495+J496</f>
        <v>13369.23</v>
      </c>
      <c r="K494" s="99">
        <f>K495+K496</f>
        <v>14134.58</v>
      </c>
      <c r="L494" s="99">
        <f>L495+L496</f>
        <v>14134.54</v>
      </c>
      <c r="M494" s="158">
        <f t="shared" si="76"/>
        <v>99.999717006094286</v>
      </c>
    </row>
    <row r="495" spans="1:13" ht="93.75" x14ac:dyDescent="0.3">
      <c r="A495" s="40" t="s">
        <v>34</v>
      </c>
      <c r="B495" s="18" t="s">
        <v>202</v>
      </c>
      <c r="C495" s="21" t="s">
        <v>53</v>
      </c>
      <c r="D495" s="17" t="s">
        <v>43</v>
      </c>
      <c r="E495" s="21" t="s">
        <v>136</v>
      </c>
      <c r="F495" s="18" t="s">
        <v>17</v>
      </c>
      <c r="G495" s="18" t="s">
        <v>416</v>
      </c>
      <c r="H495" s="17" t="s">
        <v>417</v>
      </c>
      <c r="I495" s="18" t="s">
        <v>28</v>
      </c>
      <c r="J495" s="99">
        <v>10749.58</v>
      </c>
      <c r="K495" s="99">
        <v>11472.05</v>
      </c>
      <c r="L495" s="99">
        <v>11460.77</v>
      </c>
      <c r="M495" s="158">
        <f t="shared" si="76"/>
        <v>99.90167406871484</v>
      </c>
    </row>
    <row r="496" spans="1:13" ht="37.5" x14ac:dyDescent="0.3">
      <c r="A496" s="40" t="s">
        <v>35</v>
      </c>
      <c r="B496" s="18" t="s">
        <v>202</v>
      </c>
      <c r="C496" s="21" t="s">
        <v>53</v>
      </c>
      <c r="D496" s="17" t="s">
        <v>43</v>
      </c>
      <c r="E496" s="21" t="s">
        <v>136</v>
      </c>
      <c r="F496" s="18" t="s">
        <v>17</v>
      </c>
      <c r="G496" s="18" t="s">
        <v>416</v>
      </c>
      <c r="H496" s="17" t="s">
        <v>417</v>
      </c>
      <c r="I496" s="18" t="s">
        <v>36</v>
      </c>
      <c r="J496" s="99">
        <v>2619.65</v>
      </c>
      <c r="K496" s="99">
        <v>2662.53</v>
      </c>
      <c r="L496" s="99">
        <v>2673.77</v>
      </c>
      <c r="M496" s="158">
        <f t="shared" si="76"/>
        <v>100.42215486773858</v>
      </c>
    </row>
    <row r="497" spans="1:13" ht="37.5" x14ac:dyDescent="0.3">
      <c r="A497" s="40" t="s">
        <v>364</v>
      </c>
      <c r="B497" s="18" t="s">
        <v>202</v>
      </c>
      <c r="C497" s="21" t="s">
        <v>53</v>
      </c>
      <c r="D497" s="17" t="s">
        <v>43</v>
      </c>
      <c r="E497" s="21" t="s">
        <v>136</v>
      </c>
      <c r="F497" s="18" t="s">
        <v>17</v>
      </c>
      <c r="G497" s="18" t="s">
        <v>323</v>
      </c>
      <c r="H497" s="17" t="s">
        <v>18</v>
      </c>
      <c r="I497" s="18" t="s">
        <v>19</v>
      </c>
      <c r="J497" s="99">
        <f t="shared" ref="J497:L498" si="78">J498</f>
        <v>1447.37</v>
      </c>
      <c r="K497" s="99">
        <f t="shared" si="78"/>
        <v>1447.3700000000001</v>
      </c>
      <c r="L497" s="99">
        <f t="shared" si="78"/>
        <v>1447.37</v>
      </c>
      <c r="M497" s="158">
        <f t="shared" si="76"/>
        <v>99.999999999999986</v>
      </c>
    </row>
    <row r="498" spans="1:13" ht="56.25" x14ac:dyDescent="0.3">
      <c r="A498" s="75" t="s">
        <v>373</v>
      </c>
      <c r="B498" s="18" t="s">
        <v>202</v>
      </c>
      <c r="C498" s="21" t="s">
        <v>53</v>
      </c>
      <c r="D498" s="17" t="s">
        <v>43</v>
      </c>
      <c r="E498" s="21" t="s">
        <v>136</v>
      </c>
      <c r="F498" s="18" t="s">
        <v>17</v>
      </c>
      <c r="G498" s="18" t="s">
        <v>323</v>
      </c>
      <c r="H498" s="17" t="s">
        <v>324</v>
      </c>
      <c r="I498" s="18" t="s">
        <v>19</v>
      </c>
      <c r="J498" s="99">
        <f t="shared" si="78"/>
        <v>1447.37</v>
      </c>
      <c r="K498" s="99">
        <f t="shared" si="78"/>
        <v>1447.3700000000001</v>
      </c>
      <c r="L498" s="99">
        <f t="shared" si="78"/>
        <v>1447.37</v>
      </c>
      <c r="M498" s="158">
        <f t="shared" si="76"/>
        <v>99.999999999999986</v>
      </c>
    </row>
    <row r="499" spans="1:13" ht="37.5" x14ac:dyDescent="0.3">
      <c r="A499" s="40" t="s">
        <v>35</v>
      </c>
      <c r="B499" s="18" t="s">
        <v>202</v>
      </c>
      <c r="C499" s="21" t="s">
        <v>53</v>
      </c>
      <c r="D499" s="17" t="s">
        <v>43</v>
      </c>
      <c r="E499" s="21" t="s">
        <v>136</v>
      </c>
      <c r="F499" s="18" t="s">
        <v>17</v>
      </c>
      <c r="G499" s="18" t="s">
        <v>323</v>
      </c>
      <c r="H499" s="17" t="s">
        <v>324</v>
      </c>
      <c r="I499" s="18" t="s">
        <v>36</v>
      </c>
      <c r="J499" s="99">
        <v>1447.37</v>
      </c>
      <c r="K499" s="99">
        <f>1445.92+1.45</f>
        <v>1447.3700000000001</v>
      </c>
      <c r="L499" s="99">
        <v>1447.37</v>
      </c>
      <c r="M499" s="158">
        <f t="shared" si="76"/>
        <v>99.999999999999986</v>
      </c>
    </row>
    <row r="500" spans="1:13" x14ac:dyDescent="0.3">
      <c r="A500" s="40"/>
      <c r="B500" s="18" t="s">
        <v>202</v>
      </c>
      <c r="C500" s="21" t="s">
        <v>53</v>
      </c>
      <c r="D500" s="17" t="s">
        <v>43</v>
      </c>
      <c r="E500" s="21" t="s">
        <v>136</v>
      </c>
      <c r="F500" s="18" t="s">
        <v>17</v>
      </c>
      <c r="G500" s="18" t="s">
        <v>773</v>
      </c>
      <c r="H500" s="17" t="s">
        <v>18</v>
      </c>
      <c r="I500" s="18" t="s">
        <v>19</v>
      </c>
      <c r="J500" s="99">
        <f t="shared" ref="J500:L501" si="79">J501</f>
        <v>0</v>
      </c>
      <c r="K500" s="99">
        <f t="shared" si="79"/>
        <v>0</v>
      </c>
      <c r="L500" s="99">
        <f t="shared" si="79"/>
        <v>1364.74</v>
      </c>
      <c r="M500" s="158">
        <v>0</v>
      </c>
    </row>
    <row r="501" spans="1:13" x14ac:dyDescent="0.3">
      <c r="A501" s="40"/>
      <c r="B501" s="18" t="s">
        <v>202</v>
      </c>
      <c r="C501" s="21" t="s">
        <v>53</v>
      </c>
      <c r="D501" s="17" t="s">
        <v>43</v>
      </c>
      <c r="E501" s="21" t="s">
        <v>136</v>
      </c>
      <c r="F501" s="18" t="s">
        <v>17</v>
      </c>
      <c r="G501" s="18" t="s">
        <v>773</v>
      </c>
      <c r="H501" s="17" t="s">
        <v>774</v>
      </c>
      <c r="I501" s="18" t="s">
        <v>19</v>
      </c>
      <c r="J501" s="99">
        <f t="shared" si="79"/>
        <v>0</v>
      </c>
      <c r="K501" s="99">
        <f t="shared" si="79"/>
        <v>0</v>
      </c>
      <c r="L501" s="99">
        <f t="shared" si="79"/>
        <v>1364.74</v>
      </c>
      <c r="M501" s="158">
        <v>0</v>
      </c>
    </row>
    <row r="502" spans="1:13" x14ac:dyDescent="0.3">
      <c r="A502" s="40"/>
      <c r="B502" s="18" t="s">
        <v>202</v>
      </c>
      <c r="C502" s="21" t="s">
        <v>53</v>
      </c>
      <c r="D502" s="17" t="s">
        <v>43</v>
      </c>
      <c r="E502" s="21" t="s">
        <v>136</v>
      </c>
      <c r="F502" s="18" t="s">
        <v>17</v>
      </c>
      <c r="G502" s="18" t="s">
        <v>773</v>
      </c>
      <c r="H502" s="17" t="s">
        <v>774</v>
      </c>
      <c r="I502" s="18" t="s">
        <v>28</v>
      </c>
      <c r="J502" s="99">
        <v>0</v>
      </c>
      <c r="K502" s="99">
        <v>0</v>
      </c>
      <c r="L502" s="99">
        <v>1364.74</v>
      </c>
      <c r="M502" s="158">
        <v>0</v>
      </c>
    </row>
    <row r="503" spans="1:13" ht="112.5" x14ac:dyDescent="0.3">
      <c r="A503" s="51" t="s">
        <v>451</v>
      </c>
      <c r="B503" s="18" t="s">
        <v>202</v>
      </c>
      <c r="C503" s="17" t="s">
        <v>53</v>
      </c>
      <c r="D503" s="17" t="s">
        <v>43</v>
      </c>
      <c r="E503" s="18" t="s">
        <v>381</v>
      </c>
      <c r="F503" s="17" t="s">
        <v>83</v>
      </c>
      <c r="G503" s="18" t="s">
        <v>16</v>
      </c>
      <c r="H503" s="17" t="s">
        <v>18</v>
      </c>
      <c r="I503" s="18" t="s">
        <v>19</v>
      </c>
      <c r="J503" s="99">
        <f t="shared" ref="J503:L504" si="80">J504</f>
        <v>0</v>
      </c>
      <c r="K503" s="99">
        <f t="shared" si="80"/>
        <v>128.5</v>
      </c>
      <c r="L503" s="99">
        <f t="shared" si="80"/>
        <v>93.5</v>
      </c>
      <c r="M503" s="158">
        <f t="shared" si="76"/>
        <v>72.762645914396884</v>
      </c>
    </row>
    <row r="504" spans="1:13" ht="56.25" x14ac:dyDescent="0.3">
      <c r="A504" s="51" t="s">
        <v>383</v>
      </c>
      <c r="B504" s="18" t="s">
        <v>202</v>
      </c>
      <c r="C504" s="17" t="s">
        <v>53</v>
      </c>
      <c r="D504" s="17" t="s">
        <v>43</v>
      </c>
      <c r="E504" s="18" t="s">
        <v>381</v>
      </c>
      <c r="F504" s="17" t="s">
        <v>83</v>
      </c>
      <c r="G504" s="18" t="s">
        <v>16</v>
      </c>
      <c r="H504" s="17" t="s">
        <v>18</v>
      </c>
      <c r="I504" s="18" t="s">
        <v>19</v>
      </c>
      <c r="J504" s="99">
        <f t="shared" si="80"/>
        <v>0</v>
      </c>
      <c r="K504" s="99">
        <f t="shared" si="80"/>
        <v>128.5</v>
      </c>
      <c r="L504" s="99">
        <f t="shared" si="80"/>
        <v>93.5</v>
      </c>
      <c r="M504" s="158">
        <f t="shared" si="76"/>
        <v>72.762645914396884</v>
      </c>
    </row>
    <row r="505" spans="1:13" ht="37.5" x14ac:dyDescent="0.3">
      <c r="A505" s="51" t="s">
        <v>35</v>
      </c>
      <c r="B505" s="18" t="s">
        <v>202</v>
      </c>
      <c r="C505" s="17" t="s">
        <v>53</v>
      </c>
      <c r="D505" s="17" t="s">
        <v>43</v>
      </c>
      <c r="E505" s="18" t="s">
        <v>381</v>
      </c>
      <c r="F505" s="17" t="s">
        <v>83</v>
      </c>
      <c r="G505" s="18" t="s">
        <v>16</v>
      </c>
      <c r="H505" s="17" t="s">
        <v>382</v>
      </c>
      <c r="I505" s="18" t="s">
        <v>36</v>
      </c>
      <c r="J505" s="99">
        <v>0</v>
      </c>
      <c r="K505" s="99">
        <v>128.5</v>
      </c>
      <c r="L505" s="99">
        <v>93.5</v>
      </c>
      <c r="M505" s="158">
        <f t="shared" si="76"/>
        <v>72.762645914396884</v>
      </c>
    </row>
    <row r="506" spans="1:13" x14ac:dyDescent="0.3">
      <c r="A506" s="60" t="s">
        <v>154</v>
      </c>
      <c r="B506" s="15" t="s">
        <v>202</v>
      </c>
      <c r="C506" s="20" t="s">
        <v>53</v>
      </c>
      <c r="D506" s="14" t="s">
        <v>23</v>
      </c>
      <c r="E506" s="20" t="s">
        <v>16</v>
      </c>
      <c r="F506" s="15" t="s">
        <v>17</v>
      </c>
      <c r="G506" s="15" t="s">
        <v>16</v>
      </c>
      <c r="H506" s="14" t="s">
        <v>18</v>
      </c>
      <c r="I506" s="15" t="s">
        <v>19</v>
      </c>
      <c r="J506" s="157">
        <f>J507+J513</f>
        <v>42695.19</v>
      </c>
      <c r="K506" s="157">
        <f>K507+K513</f>
        <v>44680.869999999995</v>
      </c>
      <c r="L506" s="157">
        <f>L507+L513</f>
        <v>44723.799999999996</v>
      </c>
      <c r="M506" s="158">
        <f t="shared" si="76"/>
        <v>100.09608138785123</v>
      </c>
    </row>
    <row r="507" spans="1:13" ht="37.5" x14ac:dyDescent="0.3">
      <c r="A507" s="40" t="s">
        <v>306</v>
      </c>
      <c r="B507" s="18" t="s">
        <v>202</v>
      </c>
      <c r="C507" s="21" t="s">
        <v>53</v>
      </c>
      <c r="D507" s="17" t="s">
        <v>23</v>
      </c>
      <c r="E507" s="21" t="s">
        <v>136</v>
      </c>
      <c r="F507" s="18" t="s">
        <v>17</v>
      </c>
      <c r="G507" s="18" t="s">
        <v>52</v>
      </c>
      <c r="H507" s="17" t="s">
        <v>18</v>
      </c>
      <c r="I507" s="18" t="s">
        <v>19</v>
      </c>
      <c r="J507" s="99">
        <f>J508+J509+J510+J511</f>
        <v>42695.19</v>
      </c>
      <c r="K507" s="99">
        <f>K508+K509+K510+K511</f>
        <v>44680.869999999995</v>
      </c>
      <c r="L507" s="99">
        <f>L508+L509+L510+L511</f>
        <v>44723.799999999996</v>
      </c>
      <c r="M507" s="158">
        <f t="shared" si="76"/>
        <v>100.09608138785123</v>
      </c>
    </row>
    <row r="508" spans="1:13" ht="37.5" x14ac:dyDescent="0.3">
      <c r="A508" s="65" t="s">
        <v>66</v>
      </c>
      <c r="B508" s="18" t="s">
        <v>202</v>
      </c>
      <c r="C508" s="21" t="s">
        <v>53</v>
      </c>
      <c r="D508" s="17" t="s">
        <v>23</v>
      </c>
      <c r="E508" s="21" t="s">
        <v>136</v>
      </c>
      <c r="F508" s="18" t="s">
        <v>17</v>
      </c>
      <c r="G508" s="18" t="s">
        <v>52</v>
      </c>
      <c r="H508" s="17" t="s">
        <v>67</v>
      </c>
      <c r="I508" s="18" t="s">
        <v>28</v>
      </c>
      <c r="J508" s="99">
        <v>37864.449999999997</v>
      </c>
      <c r="K508" s="99">
        <v>39367.519999999997</v>
      </c>
      <c r="L508" s="99">
        <v>39617.199999999997</v>
      </c>
      <c r="M508" s="158">
        <f t="shared" si="76"/>
        <v>100.63422841977345</v>
      </c>
    </row>
    <row r="509" spans="1:13" ht="37.5" x14ac:dyDescent="0.3">
      <c r="A509" s="40" t="s">
        <v>35</v>
      </c>
      <c r="B509" s="18" t="s">
        <v>202</v>
      </c>
      <c r="C509" s="21" t="s">
        <v>53</v>
      </c>
      <c r="D509" s="17" t="s">
        <v>23</v>
      </c>
      <c r="E509" s="21" t="s">
        <v>136</v>
      </c>
      <c r="F509" s="18" t="s">
        <v>17</v>
      </c>
      <c r="G509" s="18" t="s">
        <v>52</v>
      </c>
      <c r="H509" s="17" t="s">
        <v>67</v>
      </c>
      <c r="I509" s="18" t="s">
        <v>36</v>
      </c>
      <c r="J509" s="99">
        <v>4475.62</v>
      </c>
      <c r="K509" s="99">
        <v>4951.1000000000004</v>
      </c>
      <c r="L509" s="99">
        <v>4767.93</v>
      </c>
      <c r="M509" s="158">
        <f t="shared" si="76"/>
        <v>96.300418088909538</v>
      </c>
    </row>
    <row r="510" spans="1:13" x14ac:dyDescent="0.3">
      <c r="A510" s="40" t="s">
        <v>37</v>
      </c>
      <c r="B510" s="18" t="s">
        <v>202</v>
      </c>
      <c r="C510" s="21" t="s">
        <v>53</v>
      </c>
      <c r="D510" s="17" t="s">
        <v>23</v>
      </c>
      <c r="E510" s="21" t="s">
        <v>136</v>
      </c>
      <c r="F510" s="18" t="s">
        <v>17</v>
      </c>
      <c r="G510" s="18" t="s">
        <v>52</v>
      </c>
      <c r="H510" s="17" t="s">
        <v>67</v>
      </c>
      <c r="I510" s="18" t="s">
        <v>38</v>
      </c>
      <c r="J510" s="99">
        <v>293.5</v>
      </c>
      <c r="K510" s="99">
        <v>293.5</v>
      </c>
      <c r="L510" s="99">
        <v>269.93</v>
      </c>
      <c r="M510" s="158">
        <f t="shared" si="76"/>
        <v>91.969335604770023</v>
      </c>
    </row>
    <row r="511" spans="1:13" ht="112.5" x14ac:dyDescent="0.3">
      <c r="A511" s="52" t="s">
        <v>356</v>
      </c>
      <c r="B511" s="18" t="s">
        <v>202</v>
      </c>
      <c r="C511" s="21" t="s">
        <v>53</v>
      </c>
      <c r="D511" s="17" t="s">
        <v>23</v>
      </c>
      <c r="E511" s="21" t="s">
        <v>136</v>
      </c>
      <c r="F511" s="18" t="s">
        <v>17</v>
      </c>
      <c r="G511" s="18" t="s">
        <v>52</v>
      </c>
      <c r="H511" s="17" t="s">
        <v>109</v>
      </c>
      <c r="I511" s="18" t="s">
        <v>19</v>
      </c>
      <c r="J511" s="99">
        <f>J512</f>
        <v>61.62</v>
      </c>
      <c r="K511" s="99">
        <f>K512</f>
        <v>68.75</v>
      </c>
      <c r="L511" s="99">
        <f>L512</f>
        <v>68.739999999999995</v>
      </c>
      <c r="M511" s="158">
        <f t="shared" si="76"/>
        <v>99.98545454545453</v>
      </c>
    </row>
    <row r="512" spans="1:13" ht="37.5" x14ac:dyDescent="0.3">
      <c r="A512" s="65" t="s">
        <v>66</v>
      </c>
      <c r="B512" s="18" t="s">
        <v>202</v>
      </c>
      <c r="C512" s="21" t="s">
        <v>53</v>
      </c>
      <c r="D512" s="17" t="s">
        <v>23</v>
      </c>
      <c r="E512" s="21" t="s">
        <v>136</v>
      </c>
      <c r="F512" s="18" t="s">
        <v>17</v>
      </c>
      <c r="G512" s="18" t="s">
        <v>52</v>
      </c>
      <c r="H512" s="17" t="s">
        <v>109</v>
      </c>
      <c r="I512" s="18" t="s">
        <v>28</v>
      </c>
      <c r="J512" s="99">
        <v>61.62</v>
      </c>
      <c r="K512" s="99">
        <v>68.75</v>
      </c>
      <c r="L512" s="99">
        <v>68.739999999999995</v>
      </c>
      <c r="M512" s="158">
        <f t="shared" si="76"/>
        <v>99.98545454545453</v>
      </c>
    </row>
    <row r="513" spans="1:13" ht="112.5" x14ac:dyDescent="0.3">
      <c r="A513" s="51" t="s">
        <v>451</v>
      </c>
      <c r="B513" s="18" t="s">
        <v>202</v>
      </c>
      <c r="C513" s="17" t="s">
        <v>53</v>
      </c>
      <c r="D513" s="17" t="s">
        <v>23</v>
      </c>
      <c r="E513" s="18" t="s">
        <v>381</v>
      </c>
      <c r="F513" s="17" t="s">
        <v>83</v>
      </c>
      <c r="G513" s="18" t="s">
        <v>16</v>
      </c>
      <c r="H513" s="17" t="s">
        <v>18</v>
      </c>
      <c r="I513" s="18" t="s">
        <v>19</v>
      </c>
      <c r="J513" s="99">
        <f t="shared" ref="J513:L514" si="81">J514</f>
        <v>0</v>
      </c>
      <c r="K513" s="99">
        <f t="shared" si="81"/>
        <v>0</v>
      </c>
      <c r="L513" s="99">
        <f t="shared" si="81"/>
        <v>0</v>
      </c>
      <c r="M513" s="158">
        <v>0</v>
      </c>
    </row>
    <row r="514" spans="1:13" ht="56.25" x14ac:dyDescent="0.3">
      <c r="A514" s="51" t="s">
        <v>383</v>
      </c>
      <c r="B514" s="18" t="s">
        <v>202</v>
      </c>
      <c r="C514" s="17" t="s">
        <v>53</v>
      </c>
      <c r="D514" s="17" t="s">
        <v>23</v>
      </c>
      <c r="E514" s="18" t="s">
        <v>381</v>
      </c>
      <c r="F514" s="17" t="s">
        <v>83</v>
      </c>
      <c r="G514" s="18" t="s">
        <v>16</v>
      </c>
      <c r="H514" s="17" t="s">
        <v>18</v>
      </c>
      <c r="I514" s="18" t="s">
        <v>19</v>
      </c>
      <c r="J514" s="99">
        <f t="shared" si="81"/>
        <v>0</v>
      </c>
      <c r="K514" s="99">
        <f t="shared" si="81"/>
        <v>0</v>
      </c>
      <c r="L514" s="99">
        <f t="shared" si="81"/>
        <v>0</v>
      </c>
      <c r="M514" s="158">
        <v>0</v>
      </c>
    </row>
    <row r="515" spans="1:13" ht="37.5" x14ac:dyDescent="0.3">
      <c r="A515" s="51" t="s">
        <v>35</v>
      </c>
      <c r="B515" s="18" t="s">
        <v>202</v>
      </c>
      <c r="C515" s="17" t="s">
        <v>53</v>
      </c>
      <c r="D515" s="17" t="s">
        <v>23</v>
      </c>
      <c r="E515" s="18" t="s">
        <v>381</v>
      </c>
      <c r="F515" s="17" t="s">
        <v>83</v>
      </c>
      <c r="G515" s="18" t="s">
        <v>16</v>
      </c>
      <c r="H515" s="17" t="s">
        <v>382</v>
      </c>
      <c r="I515" s="18" t="s">
        <v>36</v>
      </c>
      <c r="J515" s="99">
        <v>0</v>
      </c>
      <c r="K515" s="99">
        <v>0</v>
      </c>
      <c r="L515" s="99">
        <v>0</v>
      </c>
      <c r="M515" s="158">
        <v>0</v>
      </c>
    </row>
    <row r="516" spans="1:13" x14ac:dyDescent="0.3">
      <c r="A516" s="74" t="s">
        <v>155</v>
      </c>
      <c r="B516" s="15" t="s">
        <v>202</v>
      </c>
      <c r="C516" s="20" t="s">
        <v>53</v>
      </c>
      <c r="D516" s="14" t="s">
        <v>53</v>
      </c>
      <c r="E516" s="20" t="s">
        <v>16</v>
      </c>
      <c r="F516" s="15" t="s">
        <v>17</v>
      </c>
      <c r="G516" s="15" t="s">
        <v>16</v>
      </c>
      <c r="H516" s="14" t="s">
        <v>18</v>
      </c>
      <c r="I516" s="15" t="s">
        <v>19</v>
      </c>
      <c r="J516" s="157">
        <f>J517</f>
        <v>14711.710000000003</v>
      </c>
      <c r="K516" s="157">
        <f>K517</f>
        <v>17247.689999999999</v>
      </c>
      <c r="L516" s="157">
        <f>L517</f>
        <v>16553.150000000001</v>
      </c>
      <c r="M516" s="158">
        <f t="shared" si="76"/>
        <v>95.973141910597903</v>
      </c>
    </row>
    <row r="517" spans="1:13" ht="75" x14ac:dyDescent="0.3">
      <c r="A517" s="40" t="s">
        <v>260</v>
      </c>
      <c r="B517" s="18" t="s">
        <v>202</v>
      </c>
      <c r="C517" s="21" t="s">
        <v>53</v>
      </c>
      <c r="D517" s="17" t="s">
        <v>53</v>
      </c>
      <c r="E517" s="21" t="s">
        <v>136</v>
      </c>
      <c r="F517" s="18" t="s">
        <v>17</v>
      </c>
      <c r="G517" s="18" t="s">
        <v>16</v>
      </c>
      <c r="H517" s="17" t="s">
        <v>18</v>
      </c>
      <c r="I517" s="18" t="s">
        <v>19</v>
      </c>
      <c r="J517" s="99">
        <f>J518+J522+J530+J539</f>
        <v>14711.710000000003</v>
      </c>
      <c r="K517" s="99">
        <f>K518+K522+K530+K539</f>
        <v>17247.689999999999</v>
      </c>
      <c r="L517" s="99">
        <f>L518+L522+L530+L539</f>
        <v>16553.150000000001</v>
      </c>
      <c r="M517" s="158">
        <f t="shared" si="76"/>
        <v>95.973141910597903</v>
      </c>
    </row>
    <row r="518" spans="1:13" ht="37.5" x14ac:dyDescent="0.3">
      <c r="A518" s="40" t="s">
        <v>141</v>
      </c>
      <c r="B518" s="18" t="s">
        <v>202</v>
      </c>
      <c r="C518" s="21" t="s">
        <v>53</v>
      </c>
      <c r="D518" s="17" t="s">
        <v>53</v>
      </c>
      <c r="E518" s="21" t="s">
        <v>136</v>
      </c>
      <c r="F518" s="18" t="s">
        <v>17</v>
      </c>
      <c r="G518" s="18" t="s">
        <v>23</v>
      </c>
      <c r="H518" s="17" t="s">
        <v>18</v>
      </c>
      <c r="I518" s="18" t="s">
        <v>19</v>
      </c>
      <c r="J518" s="99">
        <f>J519</f>
        <v>3162.82</v>
      </c>
      <c r="K518" s="99">
        <f>K519</f>
        <v>4523.3399999999992</v>
      </c>
      <c r="L518" s="99">
        <f>L519</f>
        <v>4523.33</v>
      </c>
      <c r="M518" s="158">
        <f t="shared" si="76"/>
        <v>99.999778924423126</v>
      </c>
    </row>
    <row r="519" spans="1:13" x14ac:dyDescent="0.3">
      <c r="A519" s="65" t="s">
        <v>431</v>
      </c>
      <c r="B519" s="18" t="s">
        <v>202</v>
      </c>
      <c r="C519" s="21" t="s">
        <v>53</v>
      </c>
      <c r="D519" s="17" t="s">
        <v>53</v>
      </c>
      <c r="E519" s="21" t="s">
        <v>136</v>
      </c>
      <c r="F519" s="18" t="s">
        <v>17</v>
      </c>
      <c r="G519" s="18" t="s">
        <v>23</v>
      </c>
      <c r="H519" s="17" t="s">
        <v>432</v>
      </c>
      <c r="I519" s="18" t="s">
        <v>19</v>
      </c>
      <c r="J519" s="99">
        <f>J520+J521</f>
        <v>3162.82</v>
      </c>
      <c r="K519" s="99">
        <f>K520+K521</f>
        <v>4523.3399999999992</v>
      </c>
      <c r="L519" s="99">
        <f>L520+L521</f>
        <v>4523.33</v>
      </c>
      <c r="M519" s="158">
        <f t="shared" si="76"/>
        <v>99.999778924423126</v>
      </c>
    </row>
    <row r="520" spans="1:13" ht="93.75" x14ac:dyDescent="0.3">
      <c r="A520" s="40" t="s">
        <v>34</v>
      </c>
      <c r="B520" s="18" t="s">
        <v>202</v>
      </c>
      <c r="C520" s="21" t="s">
        <v>53</v>
      </c>
      <c r="D520" s="17" t="s">
        <v>53</v>
      </c>
      <c r="E520" s="21" t="s">
        <v>136</v>
      </c>
      <c r="F520" s="18" t="s">
        <v>17</v>
      </c>
      <c r="G520" s="18" t="s">
        <v>23</v>
      </c>
      <c r="H520" s="17" t="s">
        <v>432</v>
      </c>
      <c r="I520" s="18" t="s">
        <v>28</v>
      </c>
      <c r="J520" s="99">
        <v>47.02</v>
      </c>
      <c r="K520" s="99">
        <v>46.23</v>
      </c>
      <c r="L520" s="99">
        <v>46.23</v>
      </c>
      <c r="M520" s="158">
        <f t="shared" si="76"/>
        <v>100</v>
      </c>
    </row>
    <row r="521" spans="1:13" ht="37.5" x14ac:dyDescent="0.3">
      <c r="A521" s="40" t="s">
        <v>35</v>
      </c>
      <c r="B521" s="18" t="s">
        <v>202</v>
      </c>
      <c r="C521" s="21" t="s">
        <v>53</v>
      </c>
      <c r="D521" s="17" t="s">
        <v>53</v>
      </c>
      <c r="E521" s="21" t="s">
        <v>136</v>
      </c>
      <c r="F521" s="18" t="s">
        <v>17</v>
      </c>
      <c r="G521" s="18" t="s">
        <v>23</v>
      </c>
      <c r="H521" s="17" t="s">
        <v>432</v>
      </c>
      <c r="I521" s="18" t="s">
        <v>36</v>
      </c>
      <c r="J521" s="99">
        <v>3115.8</v>
      </c>
      <c r="K521" s="99">
        <v>4477.1099999999997</v>
      </c>
      <c r="L521" s="99">
        <v>4477.1000000000004</v>
      </c>
      <c r="M521" s="158">
        <f t="shared" si="76"/>
        <v>99.999776641628216</v>
      </c>
    </row>
    <row r="522" spans="1:13" ht="37.5" x14ac:dyDescent="0.3">
      <c r="A522" s="40" t="s">
        <v>186</v>
      </c>
      <c r="B522" s="18" t="s">
        <v>202</v>
      </c>
      <c r="C522" s="21" t="s">
        <v>53</v>
      </c>
      <c r="D522" s="17" t="s">
        <v>53</v>
      </c>
      <c r="E522" s="21" t="s">
        <v>136</v>
      </c>
      <c r="F522" s="18" t="s">
        <v>17</v>
      </c>
      <c r="G522" s="18" t="s">
        <v>68</v>
      </c>
      <c r="H522" s="17" t="s">
        <v>18</v>
      </c>
      <c r="I522" s="18" t="s">
        <v>19</v>
      </c>
      <c r="J522" s="99">
        <f>J523+J526</f>
        <v>2478.37</v>
      </c>
      <c r="K522" s="99">
        <f>K523+K526</f>
        <v>2758.64</v>
      </c>
      <c r="L522" s="99">
        <f>L523+L526</f>
        <v>2370.35</v>
      </c>
      <c r="M522" s="158">
        <f t="shared" si="76"/>
        <v>85.924586027897803</v>
      </c>
    </row>
    <row r="523" spans="1:13" x14ac:dyDescent="0.3">
      <c r="A523" s="51" t="s">
        <v>105</v>
      </c>
      <c r="B523" s="18" t="s">
        <v>202</v>
      </c>
      <c r="C523" s="21" t="s">
        <v>53</v>
      </c>
      <c r="D523" s="17" t="s">
        <v>53</v>
      </c>
      <c r="E523" s="21" t="s">
        <v>136</v>
      </c>
      <c r="F523" s="18" t="s">
        <v>17</v>
      </c>
      <c r="G523" s="18" t="s">
        <v>68</v>
      </c>
      <c r="H523" s="17" t="s">
        <v>106</v>
      </c>
      <c r="I523" s="18" t="s">
        <v>19</v>
      </c>
      <c r="J523" s="99">
        <f>J524+J525</f>
        <v>160</v>
      </c>
      <c r="K523" s="99">
        <f>K524+K525</f>
        <v>189</v>
      </c>
      <c r="L523" s="99">
        <f>L524+L525</f>
        <v>188.96</v>
      </c>
      <c r="M523" s="158">
        <f t="shared" si="76"/>
        <v>99.978835978835974</v>
      </c>
    </row>
    <row r="524" spans="1:13" ht="37.5" x14ac:dyDescent="0.3">
      <c r="A524" s="51" t="s">
        <v>35</v>
      </c>
      <c r="B524" s="18" t="s">
        <v>202</v>
      </c>
      <c r="C524" s="21" t="s">
        <v>53</v>
      </c>
      <c r="D524" s="17" t="s">
        <v>53</v>
      </c>
      <c r="E524" s="21" t="s">
        <v>136</v>
      </c>
      <c r="F524" s="18" t="s">
        <v>17</v>
      </c>
      <c r="G524" s="18" t="s">
        <v>68</v>
      </c>
      <c r="H524" s="17" t="s">
        <v>106</v>
      </c>
      <c r="I524" s="18" t="s">
        <v>36</v>
      </c>
      <c r="J524" s="99">
        <v>160</v>
      </c>
      <c r="K524" s="99">
        <v>160</v>
      </c>
      <c r="L524" s="99">
        <v>159.96</v>
      </c>
      <c r="M524" s="158">
        <f t="shared" si="76"/>
        <v>99.975000000000009</v>
      </c>
    </row>
    <row r="525" spans="1:13" x14ac:dyDescent="0.3">
      <c r="A525" s="51" t="s">
        <v>42</v>
      </c>
      <c r="B525" s="18" t="s">
        <v>202</v>
      </c>
      <c r="C525" s="21" t="s">
        <v>53</v>
      </c>
      <c r="D525" s="17" t="s">
        <v>53</v>
      </c>
      <c r="E525" s="21" t="s">
        <v>136</v>
      </c>
      <c r="F525" s="18" t="s">
        <v>17</v>
      </c>
      <c r="G525" s="18" t="s">
        <v>68</v>
      </c>
      <c r="H525" s="17" t="s">
        <v>106</v>
      </c>
      <c r="I525" s="18" t="s">
        <v>92</v>
      </c>
      <c r="J525" s="99">
        <v>0</v>
      </c>
      <c r="K525" s="99">
        <v>29</v>
      </c>
      <c r="L525" s="99">
        <v>29</v>
      </c>
      <c r="M525" s="158">
        <f t="shared" si="76"/>
        <v>100</v>
      </c>
    </row>
    <row r="526" spans="1:13" ht="37.5" x14ac:dyDescent="0.3">
      <c r="A526" s="65" t="s">
        <v>66</v>
      </c>
      <c r="B526" s="18" t="s">
        <v>202</v>
      </c>
      <c r="C526" s="21" t="s">
        <v>53</v>
      </c>
      <c r="D526" s="17" t="s">
        <v>53</v>
      </c>
      <c r="E526" s="21" t="s">
        <v>136</v>
      </c>
      <c r="F526" s="18" t="s">
        <v>17</v>
      </c>
      <c r="G526" s="18" t="s">
        <v>68</v>
      </c>
      <c r="H526" s="17" t="s">
        <v>67</v>
      </c>
      <c r="I526" s="18" t="s">
        <v>19</v>
      </c>
      <c r="J526" s="99">
        <f>J527+J528+J529</f>
        <v>2318.37</v>
      </c>
      <c r="K526" s="99">
        <f>K527+K528+K529</f>
        <v>2569.64</v>
      </c>
      <c r="L526" s="99">
        <f>L527+L528+L529</f>
        <v>2181.39</v>
      </c>
      <c r="M526" s="158">
        <f t="shared" si="76"/>
        <v>84.890879656294274</v>
      </c>
    </row>
    <row r="527" spans="1:13" ht="93.75" x14ac:dyDescent="0.3">
      <c r="A527" s="40" t="s">
        <v>34</v>
      </c>
      <c r="B527" s="18" t="s">
        <v>202</v>
      </c>
      <c r="C527" s="21" t="s">
        <v>53</v>
      </c>
      <c r="D527" s="17" t="s">
        <v>53</v>
      </c>
      <c r="E527" s="21" t="s">
        <v>136</v>
      </c>
      <c r="F527" s="18" t="s">
        <v>17</v>
      </c>
      <c r="G527" s="18" t="s">
        <v>68</v>
      </c>
      <c r="H527" s="17" t="s">
        <v>67</v>
      </c>
      <c r="I527" s="18" t="s">
        <v>28</v>
      </c>
      <c r="J527" s="99">
        <v>1934.57</v>
      </c>
      <c r="K527" s="99">
        <v>2075.35</v>
      </c>
      <c r="L527" s="99">
        <v>1760.6</v>
      </c>
      <c r="M527" s="158">
        <f t="shared" ref="M527:M590" si="82">L527/K527*100</f>
        <v>84.83388344134724</v>
      </c>
    </row>
    <row r="528" spans="1:13" ht="37.5" x14ac:dyDescent="0.3">
      <c r="A528" s="40" t="s">
        <v>35</v>
      </c>
      <c r="B528" s="18" t="s">
        <v>202</v>
      </c>
      <c r="C528" s="21" t="s">
        <v>53</v>
      </c>
      <c r="D528" s="17" t="s">
        <v>53</v>
      </c>
      <c r="E528" s="21" t="s">
        <v>136</v>
      </c>
      <c r="F528" s="18" t="s">
        <v>17</v>
      </c>
      <c r="G528" s="18" t="s">
        <v>68</v>
      </c>
      <c r="H528" s="17" t="s">
        <v>67</v>
      </c>
      <c r="I528" s="18" t="s">
        <v>36</v>
      </c>
      <c r="J528" s="99">
        <v>381.7</v>
      </c>
      <c r="K528" s="99">
        <v>492.19</v>
      </c>
      <c r="L528" s="99">
        <v>418.73</v>
      </c>
      <c r="M528" s="158">
        <f t="shared" si="82"/>
        <v>85.074869460980523</v>
      </c>
    </row>
    <row r="529" spans="1:13" x14ac:dyDescent="0.3">
      <c r="A529" s="40" t="s">
        <v>37</v>
      </c>
      <c r="B529" s="18" t="s">
        <v>202</v>
      </c>
      <c r="C529" s="21" t="s">
        <v>53</v>
      </c>
      <c r="D529" s="17" t="s">
        <v>53</v>
      </c>
      <c r="E529" s="21" t="s">
        <v>136</v>
      </c>
      <c r="F529" s="18" t="s">
        <v>17</v>
      </c>
      <c r="G529" s="18" t="s">
        <v>68</v>
      </c>
      <c r="H529" s="17" t="s">
        <v>67</v>
      </c>
      <c r="I529" s="18" t="s">
        <v>38</v>
      </c>
      <c r="J529" s="99">
        <v>2.1</v>
      </c>
      <c r="K529" s="99">
        <v>2.1</v>
      </c>
      <c r="L529" s="99">
        <v>2.06</v>
      </c>
      <c r="M529" s="158">
        <f t="shared" si="82"/>
        <v>98.095238095238088</v>
      </c>
    </row>
    <row r="530" spans="1:13" ht="37.5" x14ac:dyDescent="0.3">
      <c r="A530" s="40" t="s">
        <v>187</v>
      </c>
      <c r="B530" s="18" t="s">
        <v>202</v>
      </c>
      <c r="C530" s="21" t="s">
        <v>53</v>
      </c>
      <c r="D530" s="17" t="s">
        <v>53</v>
      </c>
      <c r="E530" s="21" t="s">
        <v>136</v>
      </c>
      <c r="F530" s="18" t="s">
        <v>17</v>
      </c>
      <c r="G530" s="18" t="s">
        <v>65</v>
      </c>
      <c r="H530" s="17" t="s">
        <v>18</v>
      </c>
      <c r="I530" s="18" t="s">
        <v>19</v>
      </c>
      <c r="J530" s="99">
        <f>J535+J531</f>
        <v>6602.9100000000008</v>
      </c>
      <c r="K530" s="99">
        <f>K535+K531</f>
        <v>7879.7800000000007</v>
      </c>
      <c r="L530" s="99">
        <f>L535+L531</f>
        <v>7592.2300000000005</v>
      </c>
      <c r="M530" s="158">
        <f t="shared" si="82"/>
        <v>96.350786443276334</v>
      </c>
    </row>
    <row r="531" spans="1:13" ht="37.5" x14ac:dyDescent="0.3">
      <c r="A531" s="65" t="s">
        <v>66</v>
      </c>
      <c r="B531" s="18" t="s">
        <v>202</v>
      </c>
      <c r="C531" s="21" t="s">
        <v>53</v>
      </c>
      <c r="D531" s="17" t="s">
        <v>53</v>
      </c>
      <c r="E531" s="21" t="s">
        <v>136</v>
      </c>
      <c r="F531" s="18" t="s">
        <v>17</v>
      </c>
      <c r="G531" s="18" t="s">
        <v>65</v>
      </c>
      <c r="H531" s="17" t="s">
        <v>67</v>
      </c>
      <c r="I531" s="18" t="s">
        <v>19</v>
      </c>
      <c r="J531" s="99">
        <f>J532+J533+J534</f>
        <v>5183.0300000000007</v>
      </c>
      <c r="K531" s="99">
        <f>K532+K533+K534</f>
        <v>7215.27</v>
      </c>
      <c r="L531" s="99">
        <f>L532+L533+L534</f>
        <v>6927.89</v>
      </c>
      <c r="M531" s="158">
        <f t="shared" si="82"/>
        <v>96.017058266703813</v>
      </c>
    </row>
    <row r="532" spans="1:13" ht="93.75" x14ac:dyDescent="0.3">
      <c r="A532" s="40" t="s">
        <v>34</v>
      </c>
      <c r="B532" s="18" t="s">
        <v>202</v>
      </c>
      <c r="C532" s="21" t="s">
        <v>53</v>
      </c>
      <c r="D532" s="17" t="s">
        <v>53</v>
      </c>
      <c r="E532" s="21" t="s">
        <v>136</v>
      </c>
      <c r="F532" s="18" t="s">
        <v>17</v>
      </c>
      <c r="G532" s="18" t="s">
        <v>65</v>
      </c>
      <c r="H532" s="17" t="s">
        <v>67</v>
      </c>
      <c r="I532" s="18" t="s">
        <v>28</v>
      </c>
      <c r="J532" s="99">
        <v>2996.86</v>
      </c>
      <c r="K532" s="99">
        <v>3543.81</v>
      </c>
      <c r="L532" s="99">
        <v>3269.01</v>
      </c>
      <c r="M532" s="158">
        <f t="shared" si="82"/>
        <v>92.24563393635664</v>
      </c>
    </row>
    <row r="533" spans="1:13" ht="37.5" x14ac:dyDescent="0.3">
      <c r="A533" s="40" t="s">
        <v>35</v>
      </c>
      <c r="B533" s="18" t="s">
        <v>202</v>
      </c>
      <c r="C533" s="21" t="s">
        <v>53</v>
      </c>
      <c r="D533" s="17" t="s">
        <v>53</v>
      </c>
      <c r="E533" s="21" t="s">
        <v>136</v>
      </c>
      <c r="F533" s="18" t="s">
        <v>17</v>
      </c>
      <c r="G533" s="18" t="s">
        <v>65</v>
      </c>
      <c r="H533" s="17" t="s">
        <v>67</v>
      </c>
      <c r="I533" s="18" t="s">
        <v>36</v>
      </c>
      <c r="J533" s="99">
        <v>2150.0700000000002</v>
      </c>
      <c r="K533" s="99">
        <v>3629.36</v>
      </c>
      <c r="L533" s="99">
        <v>3609.62</v>
      </c>
      <c r="M533" s="158">
        <f t="shared" si="82"/>
        <v>99.456102453325101</v>
      </c>
    </row>
    <row r="534" spans="1:13" x14ac:dyDescent="0.3">
      <c r="A534" s="40" t="s">
        <v>37</v>
      </c>
      <c r="B534" s="18" t="s">
        <v>202</v>
      </c>
      <c r="C534" s="21" t="s">
        <v>53</v>
      </c>
      <c r="D534" s="17" t="s">
        <v>53</v>
      </c>
      <c r="E534" s="21" t="s">
        <v>136</v>
      </c>
      <c r="F534" s="18" t="s">
        <v>17</v>
      </c>
      <c r="G534" s="18" t="s">
        <v>65</v>
      </c>
      <c r="H534" s="17" t="s">
        <v>67</v>
      </c>
      <c r="I534" s="18" t="s">
        <v>38</v>
      </c>
      <c r="J534" s="99">
        <v>36.1</v>
      </c>
      <c r="K534" s="99">
        <v>42.1</v>
      </c>
      <c r="L534" s="99">
        <v>49.26</v>
      </c>
      <c r="M534" s="158">
        <f t="shared" si="82"/>
        <v>117.00712589073635</v>
      </c>
    </row>
    <row r="535" spans="1:13" x14ac:dyDescent="0.3">
      <c r="A535" s="65" t="s">
        <v>431</v>
      </c>
      <c r="B535" s="18" t="s">
        <v>202</v>
      </c>
      <c r="C535" s="21" t="s">
        <v>53</v>
      </c>
      <c r="D535" s="17" t="s">
        <v>53</v>
      </c>
      <c r="E535" s="21" t="s">
        <v>136</v>
      </c>
      <c r="F535" s="18" t="s">
        <v>17</v>
      </c>
      <c r="G535" s="18" t="s">
        <v>65</v>
      </c>
      <c r="H535" s="17" t="s">
        <v>432</v>
      </c>
      <c r="I535" s="18" t="s">
        <v>19</v>
      </c>
      <c r="J535" s="99">
        <f>J537+J536+J538</f>
        <v>1419.88</v>
      </c>
      <c r="K535" s="99">
        <f>K537+K536+K538</f>
        <v>664.51</v>
      </c>
      <c r="L535" s="99">
        <f>L537+L536+L538</f>
        <v>664.34</v>
      </c>
      <c r="M535" s="158">
        <f t="shared" si="82"/>
        <v>99.974417239770659</v>
      </c>
    </row>
    <row r="536" spans="1:13" ht="93.75" x14ac:dyDescent="0.3">
      <c r="A536" s="40" t="s">
        <v>34</v>
      </c>
      <c r="B536" s="18" t="s">
        <v>202</v>
      </c>
      <c r="C536" s="21" t="s">
        <v>53</v>
      </c>
      <c r="D536" s="17" t="s">
        <v>53</v>
      </c>
      <c r="E536" s="21" t="s">
        <v>136</v>
      </c>
      <c r="F536" s="18" t="s">
        <v>17</v>
      </c>
      <c r="G536" s="18" t="s">
        <v>65</v>
      </c>
      <c r="H536" s="17" t="s">
        <v>432</v>
      </c>
      <c r="I536" s="18" t="s">
        <v>28</v>
      </c>
      <c r="J536" s="99">
        <v>556.61</v>
      </c>
      <c r="K536" s="99">
        <v>0</v>
      </c>
      <c r="L536" s="99">
        <v>0</v>
      </c>
      <c r="M536" s="158">
        <v>0</v>
      </c>
    </row>
    <row r="537" spans="1:13" ht="37.5" x14ac:dyDescent="0.3">
      <c r="A537" s="40" t="s">
        <v>35</v>
      </c>
      <c r="B537" s="18" t="s">
        <v>202</v>
      </c>
      <c r="C537" s="21" t="s">
        <v>53</v>
      </c>
      <c r="D537" s="17" t="s">
        <v>53</v>
      </c>
      <c r="E537" s="21" t="s">
        <v>136</v>
      </c>
      <c r="F537" s="18" t="s">
        <v>17</v>
      </c>
      <c r="G537" s="18" t="s">
        <v>65</v>
      </c>
      <c r="H537" s="17" t="s">
        <v>432</v>
      </c>
      <c r="I537" s="18" t="s">
        <v>36</v>
      </c>
      <c r="J537" s="99">
        <v>863.27</v>
      </c>
      <c r="K537" s="99">
        <v>664.34</v>
      </c>
      <c r="L537" s="99">
        <v>664.34</v>
      </c>
      <c r="M537" s="158">
        <f t="shared" si="82"/>
        <v>100</v>
      </c>
    </row>
    <row r="538" spans="1:13" x14ac:dyDescent="0.3">
      <c r="A538" s="51" t="s">
        <v>42</v>
      </c>
      <c r="B538" s="18" t="s">
        <v>202</v>
      </c>
      <c r="C538" s="21" t="s">
        <v>53</v>
      </c>
      <c r="D538" s="17" t="s">
        <v>53</v>
      </c>
      <c r="E538" s="21" t="s">
        <v>136</v>
      </c>
      <c r="F538" s="18" t="s">
        <v>17</v>
      </c>
      <c r="G538" s="18" t="s">
        <v>65</v>
      </c>
      <c r="H538" s="17" t="s">
        <v>432</v>
      </c>
      <c r="I538" s="18" t="s">
        <v>92</v>
      </c>
      <c r="J538" s="99">
        <v>0</v>
      </c>
      <c r="K538" s="99">
        <v>0.17</v>
      </c>
      <c r="L538" s="99">
        <v>0</v>
      </c>
      <c r="M538" s="158">
        <f t="shared" si="82"/>
        <v>0</v>
      </c>
    </row>
    <row r="539" spans="1:13" ht="56.25" x14ac:dyDescent="0.3">
      <c r="A539" s="40" t="s">
        <v>442</v>
      </c>
      <c r="B539" s="18" t="s">
        <v>202</v>
      </c>
      <c r="C539" s="21" t="s">
        <v>53</v>
      </c>
      <c r="D539" s="17" t="s">
        <v>53</v>
      </c>
      <c r="E539" s="21" t="s">
        <v>136</v>
      </c>
      <c r="F539" s="18" t="s">
        <v>17</v>
      </c>
      <c r="G539" s="18" t="s">
        <v>53</v>
      </c>
      <c r="H539" s="17" t="s">
        <v>18</v>
      </c>
      <c r="I539" s="18" t="s">
        <v>19</v>
      </c>
      <c r="J539" s="99">
        <f>J545+J540+J542</f>
        <v>2467.61</v>
      </c>
      <c r="K539" s="99">
        <f>K545+K540+K542</f>
        <v>2085.9299999999998</v>
      </c>
      <c r="L539" s="99">
        <f>L545+L540+L542</f>
        <v>2067.2399999999998</v>
      </c>
      <c r="M539" s="158">
        <f t="shared" si="82"/>
        <v>99.103996778415379</v>
      </c>
    </row>
    <row r="540" spans="1:13" ht="56.25" x14ac:dyDescent="0.3">
      <c r="A540" s="40" t="s">
        <v>483</v>
      </c>
      <c r="B540" s="18" t="s">
        <v>202</v>
      </c>
      <c r="C540" s="21" t="s">
        <v>53</v>
      </c>
      <c r="D540" s="17" t="s">
        <v>53</v>
      </c>
      <c r="E540" s="21" t="s">
        <v>136</v>
      </c>
      <c r="F540" s="18" t="s">
        <v>17</v>
      </c>
      <c r="G540" s="18" t="s">
        <v>53</v>
      </c>
      <c r="H540" s="17" t="s">
        <v>445</v>
      </c>
      <c r="I540" s="18" t="s">
        <v>19</v>
      </c>
      <c r="J540" s="99">
        <f>J541</f>
        <v>180</v>
      </c>
      <c r="K540" s="99">
        <f>K541</f>
        <v>180.01</v>
      </c>
      <c r="L540" s="99">
        <f>L541</f>
        <v>180.01</v>
      </c>
      <c r="M540" s="158">
        <f t="shared" si="82"/>
        <v>100</v>
      </c>
    </row>
    <row r="541" spans="1:13" ht="37.5" x14ac:dyDescent="0.3">
      <c r="A541" s="40" t="s">
        <v>35</v>
      </c>
      <c r="B541" s="18" t="s">
        <v>202</v>
      </c>
      <c r="C541" s="21" t="s">
        <v>53</v>
      </c>
      <c r="D541" s="17" t="s">
        <v>53</v>
      </c>
      <c r="E541" s="21" t="s">
        <v>136</v>
      </c>
      <c r="F541" s="18" t="s">
        <v>17</v>
      </c>
      <c r="G541" s="18" t="s">
        <v>53</v>
      </c>
      <c r="H541" s="17" t="s">
        <v>445</v>
      </c>
      <c r="I541" s="18" t="s">
        <v>36</v>
      </c>
      <c r="J541" s="99">
        <v>180</v>
      </c>
      <c r="K541" s="99">
        <v>180.01</v>
      </c>
      <c r="L541" s="99">
        <v>180.01</v>
      </c>
      <c r="M541" s="158">
        <f t="shared" si="82"/>
        <v>100</v>
      </c>
    </row>
    <row r="542" spans="1:13" ht="37.5" x14ac:dyDescent="0.3">
      <c r="A542" s="40" t="s">
        <v>141</v>
      </c>
      <c r="B542" s="18" t="s">
        <v>202</v>
      </c>
      <c r="C542" s="21" t="s">
        <v>53</v>
      </c>
      <c r="D542" s="17" t="s">
        <v>53</v>
      </c>
      <c r="E542" s="21" t="s">
        <v>136</v>
      </c>
      <c r="F542" s="18" t="s">
        <v>17</v>
      </c>
      <c r="G542" s="18" t="s">
        <v>53</v>
      </c>
      <c r="H542" s="17" t="s">
        <v>446</v>
      </c>
      <c r="I542" s="18" t="s">
        <v>19</v>
      </c>
      <c r="J542" s="99">
        <f>J543+J544</f>
        <v>1587</v>
      </c>
      <c r="K542" s="99">
        <f>K543+K544</f>
        <v>1197.5899999999999</v>
      </c>
      <c r="L542" s="99">
        <f>L543+L544</f>
        <v>1178.9000000000001</v>
      </c>
      <c r="M542" s="158">
        <f t="shared" si="82"/>
        <v>98.439365726166727</v>
      </c>
    </row>
    <row r="543" spans="1:13" ht="37.5" x14ac:dyDescent="0.3">
      <c r="A543" s="40" t="s">
        <v>35</v>
      </c>
      <c r="B543" s="18" t="s">
        <v>202</v>
      </c>
      <c r="C543" s="21" t="s">
        <v>53</v>
      </c>
      <c r="D543" s="17" t="s">
        <v>53</v>
      </c>
      <c r="E543" s="21" t="s">
        <v>136</v>
      </c>
      <c r="F543" s="18" t="s">
        <v>17</v>
      </c>
      <c r="G543" s="18" t="s">
        <v>53</v>
      </c>
      <c r="H543" s="17" t="s">
        <v>446</v>
      </c>
      <c r="I543" s="18" t="s">
        <v>36</v>
      </c>
      <c r="J543" s="99">
        <v>1059</v>
      </c>
      <c r="K543" s="99">
        <v>1197.5899999999999</v>
      </c>
      <c r="L543" s="99">
        <v>1178.9000000000001</v>
      </c>
      <c r="M543" s="158">
        <f t="shared" si="82"/>
        <v>98.439365726166727</v>
      </c>
    </row>
    <row r="544" spans="1:13" x14ac:dyDescent="0.3">
      <c r="A544" s="51" t="s">
        <v>42</v>
      </c>
      <c r="B544" s="18" t="s">
        <v>202</v>
      </c>
      <c r="C544" s="21" t="s">
        <v>53</v>
      </c>
      <c r="D544" s="17" t="s">
        <v>53</v>
      </c>
      <c r="E544" s="21" t="s">
        <v>136</v>
      </c>
      <c r="F544" s="18" t="s">
        <v>17</v>
      </c>
      <c r="G544" s="18" t="s">
        <v>53</v>
      </c>
      <c r="H544" s="17" t="s">
        <v>446</v>
      </c>
      <c r="I544" s="18" t="s">
        <v>92</v>
      </c>
      <c r="J544" s="99">
        <v>528</v>
      </c>
      <c r="K544" s="99">
        <v>0</v>
      </c>
      <c r="L544" s="99">
        <v>0</v>
      </c>
      <c r="M544" s="158">
        <v>0</v>
      </c>
    </row>
    <row r="545" spans="1:13" x14ac:dyDescent="0.3">
      <c r="A545" s="91" t="s">
        <v>431</v>
      </c>
      <c r="B545" s="18" t="s">
        <v>202</v>
      </c>
      <c r="C545" s="21" t="s">
        <v>53</v>
      </c>
      <c r="D545" s="17" t="s">
        <v>53</v>
      </c>
      <c r="E545" s="21" t="s">
        <v>136</v>
      </c>
      <c r="F545" s="18" t="s">
        <v>17</v>
      </c>
      <c r="G545" s="18" t="s">
        <v>53</v>
      </c>
      <c r="H545" s="17" t="s">
        <v>432</v>
      </c>
      <c r="I545" s="18" t="s">
        <v>19</v>
      </c>
      <c r="J545" s="99">
        <f>+J547+J546</f>
        <v>700.61</v>
      </c>
      <c r="K545" s="99">
        <f>+K547+K546</f>
        <v>708.32999999999993</v>
      </c>
      <c r="L545" s="99">
        <f>+L547+L546</f>
        <v>708.32999999999993</v>
      </c>
      <c r="M545" s="158">
        <f t="shared" si="82"/>
        <v>100</v>
      </c>
    </row>
    <row r="546" spans="1:13" ht="93.75" x14ac:dyDescent="0.3">
      <c r="A546" s="40" t="s">
        <v>34</v>
      </c>
      <c r="B546" s="18" t="s">
        <v>202</v>
      </c>
      <c r="C546" s="21" t="s">
        <v>53</v>
      </c>
      <c r="D546" s="17" t="s">
        <v>53</v>
      </c>
      <c r="E546" s="21" t="s">
        <v>136</v>
      </c>
      <c r="F546" s="18" t="s">
        <v>17</v>
      </c>
      <c r="G546" s="18" t="s">
        <v>53</v>
      </c>
      <c r="H546" s="17" t="s">
        <v>432</v>
      </c>
      <c r="I546" s="18" t="s">
        <v>28</v>
      </c>
      <c r="J546" s="99">
        <v>7.99</v>
      </c>
      <c r="K546" s="99">
        <v>8.2899999999999991</v>
      </c>
      <c r="L546" s="99">
        <v>8.2899999999999991</v>
      </c>
      <c r="M546" s="158">
        <f t="shared" si="82"/>
        <v>100</v>
      </c>
    </row>
    <row r="547" spans="1:13" ht="37.5" x14ac:dyDescent="0.3">
      <c r="A547" s="40" t="s">
        <v>35</v>
      </c>
      <c r="B547" s="18" t="s">
        <v>202</v>
      </c>
      <c r="C547" s="21" t="s">
        <v>53</v>
      </c>
      <c r="D547" s="17" t="s">
        <v>53</v>
      </c>
      <c r="E547" s="21" t="s">
        <v>136</v>
      </c>
      <c r="F547" s="18" t="s">
        <v>17</v>
      </c>
      <c r="G547" s="18" t="s">
        <v>53</v>
      </c>
      <c r="H547" s="17" t="s">
        <v>432</v>
      </c>
      <c r="I547" s="18" t="s">
        <v>36</v>
      </c>
      <c r="J547" s="99">
        <v>692.62</v>
      </c>
      <c r="K547" s="99">
        <v>700.04</v>
      </c>
      <c r="L547" s="99">
        <v>700.04</v>
      </c>
      <c r="M547" s="158">
        <f t="shared" si="82"/>
        <v>100</v>
      </c>
    </row>
    <row r="548" spans="1:13" x14ac:dyDescent="0.3">
      <c r="A548" s="74" t="s">
        <v>107</v>
      </c>
      <c r="B548" s="15" t="s">
        <v>202</v>
      </c>
      <c r="C548" s="20" t="s">
        <v>53</v>
      </c>
      <c r="D548" s="14" t="s">
        <v>98</v>
      </c>
      <c r="E548" s="20" t="s">
        <v>16</v>
      </c>
      <c r="F548" s="15" t="s">
        <v>17</v>
      </c>
      <c r="G548" s="15" t="s">
        <v>16</v>
      </c>
      <c r="H548" s="14" t="s">
        <v>18</v>
      </c>
      <c r="I548" s="15" t="s">
        <v>19</v>
      </c>
      <c r="J548" s="157">
        <f>J549+J561+J566</f>
        <v>23710.77</v>
      </c>
      <c r="K548" s="157">
        <f>K549+K561+K566</f>
        <v>25929.24</v>
      </c>
      <c r="L548" s="157">
        <f>L549+L561+L566</f>
        <v>25954.67</v>
      </c>
      <c r="M548" s="158">
        <f t="shared" si="82"/>
        <v>100.09807460612035</v>
      </c>
    </row>
    <row r="549" spans="1:13" ht="75" x14ac:dyDescent="0.3">
      <c r="A549" s="40" t="s">
        <v>262</v>
      </c>
      <c r="B549" s="18" t="s">
        <v>202</v>
      </c>
      <c r="C549" s="21" t="s">
        <v>53</v>
      </c>
      <c r="D549" s="17" t="s">
        <v>98</v>
      </c>
      <c r="E549" s="21" t="s">
        <v>136</v>
      </c>
      <c r="F549" s="18" t="s">
        <v>17</v>
      </c>
      <c r="G549" s="18" t="s">
        <v>16</v>
      </c>
      <c r="H549" s="17" t="s">
        <v>18</v>
      </c>
      <c r="I549" s="18" t="s">
        <v>19</v>
      </c>
      <c r="J549" s="99">
        <f>J550</f>
        <v>23697.77</v>
      </c>
      <c r="K549" s="99">
        <f>K550</f>
        <v>25822.77</v>
      </c>
      <c r="L549" s="99">
        <f>L550</f>
        <v>25848.19</v>
      </c>
      <c r="M549" s="158">
        <f t="shared" si="82"/>
        <v>100.0984402525368</v>
      </c>
    </row>
    <row r="550" spans="1:13" ht="56.25" x14ac:dyDescent="0.3">
      <c r="A550" s="40" t="s">
        <v>108</v>
      </c>
      <c r="B550" s="18" t="s">
        <v>202</v>
      </c>
      <c r="C550" s="21" t="s">
        <v>53</v>
      </c>
      <c r="D550" s="17" t="s">
        <v>98</v>
      </c>
      <c r="E550" s="21" t="s">
        <v>136</v>
      </c>
      <c r="F550" s="18" t="s">
        <v>17</v>
      </c>
      <c r="G550" s="18" t="s">
        <v>113</v>
      </c>
      <c r="H550" s="17" t="s">
        <v>18</v>
      </c>
      <c r="I550" s="18" t="s">
        <v>19</v>
      </c>
      <c r="J550" s="99">
        <f>J551+J555+J557</f>
        <v>23697.77</v>
      </c>
      <c r="K550" s="99">
        <f>K551+K555+K557</f>
        <v>25822.77</v>
      </c>
      <c r="L550" s="99">
        <f>L551+L555+L557</f>
        <v>25848.19</v>
      </c>
      <c r="M550" s="158">
        <f t="shared" si="82"/>
        <v>100.0984402525368</v>
      </c>
    </row>
    <row r="551" spans="1:13" ht="37.5" x14ac:dyDescent="0.3">
      <c r="A551" s="40" t="s">
        <v>33</v>
      </c>
      <c r="B551" s="18" t="s">
        <v>202</v>
      </c>
      <c r="C551" s="21" t="s">
        <v>53</v>
      </c>
      <c r="D551" s="17" t="s">
        <v>98</v>
      </c>
      <c r="E551" s="21" t="s">
        <v>136</v>
      </c>
      <c r="F551" s="18" t="s">
        <v>17</v>
      </c>
      <c r="G551" s="18" t="s">
        <v>113</v>
      </c>
      <c r="H551" s="17" t="s">
        <v>27</v>
      </c>
      <c r="I551" s="18" t="s">
        <v>19</v>
      </c>
      <c r="J551" s="99">
        <f>J552+J553+J554</f>
        <v>567.93000000000006</v>
      </c>
      <c r="K551" s="99">
        <f>K552+K553+K554</f>
        <v>604.03</v>
      </c>
      <c r="L551" s="99">
        <f>L552+L553+L554</f>
        <v>650.21999999999991</v>
      </c>
      <c r="M551" s="158">
        <f t="shared" si="82"/>
        <v>107.6469711769283</v>
      </c>
    </row>
    <row r="552" spans="1:13" ht="93.75" x14ac:dyDescent="0.3">
      <c r="A552" s="51" t="s">
        <v>34</v>
      </c>
      <c r="B552" s="18" t="s">
        <v>202</v>
      </c>
      <c r="C552" s="21" t="s">
        <v>53</v>
      </c>
      <c r="D552" s="17" t="s">
        <v>98</v>
      </c>
      <c r="E552" s="21" t="s">
        <v>136</v>
      </c>
      <c r="F552" s="18" t="s">
        <v>17</v>
      </c>
      <c r="G552" s="18" t="s">
        <v>113</v>
      </c>
      <c r="H552" s="17" t="s">
        <v>27</v>
      </c>
      <c r="I552" s="18" t="s">
        <v>28</v>
      </c>
      <c r="J552" s="99">
        <v>127.42</v>
      </c>
      <c r="K552" s="99">
        <v>129.03</v>
      </c>
      <c r="L552" s="99">
        <v>129.03</v>
      </c>
      <c r="M552" s="158">
        <f t="shared" si="82"/>
        <v>100</v>
      </c>
    </row>
    <row r="553" spans="1:13" ht="37.5" x14ac:dyDescent="0.3">
      <c r="A553" s="40" t="s">
        <v>35</v>
      </c>
      <c r="B553" s="18" t="s">
        <v>202</v>
      </c>
      <c r="C553" s="21" t="s">
        <v>53</v>
      </c>
      <c r="D553" s="17" t="s">
        <v>98</v>
      </c>
      <c r="E553" s="21" t="s">
        <v>136</v>
      </c>
      <c r="F553" s="18" t="s">
        <v>17</v>
      </c>
      <c r="G553" s="18" t="s">
        <v>113</v>
      </c>
      <c r="H553" s="17" t="s">
        <v>27</v>
      </c>
      <c r="I553" s="18" t="s">
        <v>36</v>
      </c>
      <c r="J553" s="99">
        <v>438.91</v>
      </c>
      <c r="K553" s="99">
        <v>473.4</v>
      </c>
      <c r="L553" s="99">
        <v>519.66</v>
      </c>
      <c r="M553" s="158">
        <f t="shared" si="82"/>
        <v>109.77186311787072</v>
      </c>
    </row>
    <row r="554" spans="1:13" x14ac:dyDescent="0.3">
      <c r="A554" s="40" t="s">
        <v>37</v>
      </c>
      <c r="B554" s="18" t="s">
        <v>202</v>
      </c>
      <c r="C554" s="21" t="s">
        <v>53</v>
      </c>
      <c r="D554" s="17" t="s">
        <v>98</v>
      </c>
      <c r="E554" s="21" t="s">
        <v>136</v>
      </c>
      <c r="F554" s="18" t="s">
        <v>17</v>
      </c>
      <c r="G554" s="18" t="s">
        <v>113</v>
      </c>
      <c r="H554" s="17" t="s">
        <v>27</v>
      </c>
      <c r="I554" s="18" t="s">
        <v>38</v>
      </c>
      <c r="J554" s="99">
        <v>1.6</v>
      </c>
      <c r="K554" s="99">
        <v>1.6</v>
      </c>
      <c r="L554" s="99">
        <v>1.53</v>
      </c>
      <c r="M554" s="158">
        <f t="shared" si="82"/>
        <v>95.625</v>
      </c>
    </row>
    <row r="555" spans="1:13" ht="93.75" x14ac:dyDescent="0.3">
      <c r="A555" s="40" t="s">
        <v>34</v>
      </c>
      <c r="B555" s="18" t="s">
        <v>202</v>
      </c>
      <c r="C555" s="21" t="s">
        <v>53</v>
      </c>
      <c r="D555" s="17" t="s">
        <v>98</v>
      </c>
      <c r="E555" s="21" t="s">
        <v>136</v>
      </c>
      <c r="F555" s="18" t="s">
        <v>17</v>
      </c>
      <c r="G555" s="18" t="s">
        <v>113</v>
      </c>
      <c r="H555" s="17" t="s">
        <v>30</v>
      </c>
      <c r="I555" s="18" t="s">
        <v>19</v>
      </c>
      <c r="J555" s="99">
        <f>J556</f>
        <v>5574.5</v>
      </c>
      <c r="K555" s="99">
        <f>K556</f>
        <v>5960.11</v>
      </c>
      <c r="L555" s="99">
        <f>L556</f>
        <v>6055.15</v>
      </c>
      <c r="M555" s="158">
        <f t="shared" si="82"/>
        <v>101.59460144191969</v>
      </c>
    </row>
    <row r="556" spans="1:13" ht="37.5" x14ac:dyDescent="0.3">
      <c r="A556" s="40" t="s">
        <v>39</v>
      </c>
      <c r="B556" s="18" t="s">
        <v>202</v>
      </c>
      <c r="C556" s="21" t="s">
        <v>53</v>
      </c>
      <c r="D556" s="17" t="s">
        <v>98</v>
      </c>
      <c r="E556" s="21" t="s">
        <v>136</v>
      </c>
      <c r="F556" s="18" t="s">
        <v>17</v>
      </c>
      <c r="G556" s="18" t="s">
        <v>113</v>
      </c>
      <c r="H556" s="17" t="s">
        <v>30</v>
      </c>
      <c r="I556" s="18" t="s">
        <v>28</v>
      </c>
      <c r="J556" s="99">
        <v>5574.5</v>
      </c>
      <c r="K556" s="99">
        <v>5960.11</v>
      </c>
      <c r="L556" s="99">
        <v>6055.15</v>
      </c>
      <c r="M556" s="158">
        <f t="shared" si="82"/>
        <v>101.59460144191969</v>
      </c>
    </row>
    <row r="557" spans="1:13" ht="37.5" x14ac:dyDescent="0.3">
      <c r="A557" s="40" t="s">
        <v>66</v>
      </c>
      <c r="B557" s="18" t="s">
        <v>202</v>
      </c>
      <c r="C557" s="21" t="s">
        <v>53</v>
      </c>
      <c r="D557" s="17" t="s">
        <v>98</v>
      </c>
      <c r="E557" s="21" t="s">
        <v>136</v>
      </c>
      <c r="F557" s="18" t="s">
        <v>17</v>
      </c>
      <c r="G557" s="18" t="s">
        <v>113</v>
      </c>
      <c r="H557" s="17" t="s">
        <v>67</v>
      </c>
      <c r="I557" s="18" t="s">
        <v>19</v>
      </c>
      <c r="J557" s="99">
        <f>J558+J559+J560</f>
        <v>17555.34</v>
      </c>
      <c r="K557" s="99">
        <f>K558+K559+K560</f>
        <v>19258.63</v>
      </c>
      <c r="L557" s="99">
        <f>L558+L559+L560</f>
        <v>19142.82</v>
      </c>
      <c r="M557" s="158">
        <f t="shared" si="82"/>
        <v>99.398659198499573</v>
      </c>
    </row>
    <row r="558" spans="1:13" ht="93.75" x14ac:dyDescent="0.3">
      <c r="A558" s="40" t="s">
        <v>34</v>
      </c>
      <c r="B558" s="18" t="s">
        <v>202</v>
      </c>
      <c r="C558" s="21" t="s">
        <v>53</v>
      </c>
      <c r="D558" s="17" t="s">
        <v>98</v>
      </c>
      <c r="E558" s="21" t="s">
        <v>136</v>
      </c>
      <c r="F558" s="18" t="s">
        <v>17</v>
      </c>
      <c r="G558" s="18" t="s">
        <v>113</v>
      </c>
      <c r="H558" s="17" t="s">
        <v>67</v>
      </c>
      <c r="I558" s="18" t="s">
        <v>28</v>
      </c>
      <c r="J558" s="99">
        <v>15448.7</v>
      </c>
      <c r="K558" s="99">
        <v>16613.400000000001</v>
      </c>
      <c r="L558" s="99">
        <v>16650.419999999998</v>
      </c>
      <c r="M558" s="158">
        <f t="shared" si="82"/>
        <v>100.2228321716205</v>
      </c>
    </row>
    <row r="559" spans="1:13" ht="37.5" x14ac:dyDescent="0.3">
      <c r="A559" s="40" t="s">
        <v>35</v>
      </c>
      <c r="B559" s="18" t="s">
        <v>202</v>
      </c>
      <c r="C559" s="21" t="s">
        <v>53</v>
      </c>
      <c r="D559" s="17" t="s">
        <v>98</v>
      </c>
      <c r="E559" s="21" t="s">
        <v>136</v>
      </c>
      <c r="F559" s="18" t="s">
        <v>17</v>
      </c>
      <c r="G559" s="18" t="s">
        <v>113</v>
      </c>
      <c r="H559" s="17" t="s">
        <v>67</v>
      </c>
      <c r="I559" s="18" t="s">
        <v>36</v>
      </c>
      <c r="J559" s="99">
        <v>2093.64</v>
      </c>
      <c r="K559" s="99">
        <v>2632.23</v>
      </c>
      <c r="L559" s="99">
        <v>2479</v>
      </c>
      <c r="M559" s="158">
        <f t="shared" si="82"/>
        <v>94.178700189573092</v>
      </c>
    </row>
    <row r="560" spans="1:13" x14ac:dyDescent="0.3">
      <c r="A560" s="40" t="s">
        <v>37</v>
      </c>
      <c r="B560" s="18" t="s">
        <v>202</v>
      </c>
      <c r="C560" s="21" t="s">
        <v>53</v>
      </c>
      <c r="D560" s="17" t="s">
        <v>98</v>
      </c>
      <c r="E560" s="21" t="s">
        <v>136</v>
      </c>
      <c r="F560" s="18" t="s">
        <v>17</v>
      </c>
      <c r="G560" s="18" t="s">
        <v>113</v>
      </c>
      <c r="H560" s="17" t="s">
        <v>67</v>
      </c>
      <c r="I560" s="18" t="s">
        <v>38</v>
      </c>
      <c r="J560" s="99">
        <v>13</v>
      </c>
      <c r="K560" s="99">
        <v>13</v>
      </c>
      <c r="L560" s="99">
        <v>13.4</v>
      </c>
      <c r="M560" s="158">
        <f t="shared" si="82"/>
        <v>103.07692307692309</v>
      </c>
    </row>
    <row r="561" spans="1:13" ht="75" x14ac:dyDescent="0.3">
      <c r="A561" s="58" t="s">
        <v>294</v>
      </c>
      <c r="B561" s="18" t="s">
        <v>202</v>
      </c>
      <c r="C561" s="21" t="s">
        <v>53</v>
      </c>
      <c r="D561" s="18" t="s">
        <v>98</v>
      </c>
      <c r="E561" s="21" t="s">
        <v>52</v>
      </c>
      <c r="F561" s="18" t="s">
        <v>17</v>
      </c>
      <c r="G561" s="18" t="s">
        <v>16</v>
      </c>
      <c r="H561" s="17" t="s">
        <v>18</v>
      </c>
      <c r="I561" s="18" t="s">
        <v>19</v>
      </c>
      <c r="J561" s="99">
        <f t="shared" ref="J561:L564" si="83">J562</f>
        <v>13</v>
      </c>
      <c r="K561" s="99">
        <f t="shared" si="83"/>
        <v>13</v>
      </c>
      <c r="L561" s="99">
        <f t="shared" si="83"/>
        <v>13</v>
      </c>
      <c r="M561" s="158">
        <f t="shared" si="82"/>
        <v>100</v>
      </c>
    </row>
    <row r="562" spans="1:13" ht="56.25" x14ac:dyDescent="0.3">
      <c r="A562" s="58" t="s">
        <v>247</v>
      </c>
      <c r="B562" s="18" t="s">
        <v>202</v>
      </c>
      <c r="C562" s="21" t="s">
        <v>53</v>
      </c>
      <c r="D562" s="18" t="s">
        <v>98</v>
      </c>
      <c r="E562" s="21" t="s">
        <v>52</v>
      </c>
      <c r="F562" s="18" t="s">
        <v>10</v>
      </c>
      <c r="G562" s="18" t="s">
        <v>16</v>
      </c>
      <c r="H562" s="17" t="s">
        <v>18</v>
      </c>
      <c r="I562" s="18" t="s">
        <v>19</v>
      </c>
      <c r="J562" s="99">
        <f t="shared" si="83"/>
        <v>13</v>
      </c>
      <c r="K562" s="99">
        <f t="shared" si="83"/>
        <v>13</v>
      </c>
      <c r="L562" s="99">
        <f t="shared" si="83"/>
        <v>13</v>
      </c>
      <c r="M562" s="158">
        <f t="shared" si="82"/>
        <v>100</v>
      </c>
    </row>
    <row r="563" spans="1:13" ht="37.5" x14ac:dyDescent="0.3">
      <c r="A563" s="58" t="s">
        <v>296</v>
      </c>
      <c r="B563" s="18" t="s">
        <v>202</v>
      </c>
      <c r="C563" s="21" t="s">
        <v>53</v>
      </c>
      <c r="D563" s="18" t="s">
        <v>98</v>
      </c>
      <c r="E563" s="21" t="s">
        <v>52</v>
      </c>
      <c r="F563" s="18" t="s">
        <v>10</v>
      </c>
      <c r="G563" s="18" t="s">
        <v>23</v>
      </c>
      <c r="H563" s="17" t="s">
        <v>18</v>
      </c>
      <c r="I563" s="18" t="s">
        <v>19</v>
      </c>
      <c r="J563" s="99">
        <f t="shared" si="83"/>
        <v>13</v>
      </c>
      <c r="K563" s="99">
        <f t="shared" si="83"/>
        <v>13</v>
      </c>
      <c r="L563" s="99">
        <f t="shared" si="83"/>
        <v>13</v>
      </c>
      <c r="M563" s="158">
        <f t="shared" si="82"/>
        <v>100</v>
      </c>
    </row>
    <row r="564" spans="1:13" ht="37.5" x14ac:dyDescent="0.3">
      <c r="A564" s="58" t="s">
        <v>295</v>
      </c>
      <c r="B564" s="18" t="s">
        <v>202</v>
      </c>
      <c r="C564" s="21" t="s">
        <v>53</v>
      </c>
      <c r="D564" s="18" t="s">
        <v>98</v>
      </c>
      <c r="E564" s="21" t="s">
        <v>52</v>
      </c>
      <c r="F564" s="18" t="s">
        <v>10</v>
      </c>
      <c r="G564" s="18" t="s">
        <v>23</v>
      </c>
      <c r="H564" s="17" t="s">
        <v>265</v>
      </c>
      <c r="I564" s="18" t="s">
        <v>19</v>
      </c>
      <c r="J564" s="99">
        <f t="shared" si="83"/>
        <v>13</v>
      </c>
      <c r="K564" s="99">
        <f t="shared" si="83"/>
        <v>13</v>
      </c>
      <c r="L564" s="99">
        <f t="shared" si="83"/>
        <v>13</v>
      </c>
      <c r="M564" s="158">
        <f t="shared" si="82"/>
        <v>100</v>
      </c>
    </row>
    <row r="565" spans="1:13" ht="37.5" x14ac:dyDescent="0.3">
      <c r="A565" s="40" t="s">
        <v>35</v>
      </c>
      <c r="B565" s="18" t="s">
        <v>202</v>
      </c>
      <c r="C565" s="21" t="s">
        <v>53</v>
      </c>
      <c r="D565" s="18" t="s">
        <v>98</v>
      </c>
      <c r="E565" s="21" t="s">
        <v>52</v>
      </c>
      <c r="F565" s="18" t="s">
        <v>10</v>
      </c>
      <c r="G565" s="18" t="s">
        <v>23</v>
      </c>
      <c r="H565" s="17" t="s">
        <v>265</v>
      </c>
      <c r="I565" s="18" t="s">
        <v>36</v>
      </c>
      <c r="J565" s="99">
        <v>13</v>
      </c>
      <c r="K565" s="99">
        <v>13</v>
      </c>
      <c r="L565" s="99">
        <v>13</v>
      </c>
      <c r="M565" s="158">
        <f t="shared" si="82"/>
        <v>100</v>
      </c>
    </row>
    <row r="566" spans="1:13" ht="37.5" x14ac:dyDescent="0.3">
      <c r="A566" s="147" t="s">
        <v>579</v>
      </c>
      <c r="B566" s="18" t="s">
        <v>202</v>
      </c>
      <c r="C566" s="21" t="s">
        <v>53</v>
      </c>
      <c r="D566" s="18" t="s">
        <v>98</v>
      </c>
      <c r="E566" s="16">
        <v>98</v>
      </c>
      <c r="F566" s="16">
        <v>0</v>
      </c>
      <c r="G566" s="18" t="s">
        <v>16</v>
      </c>
      <c r="H566" s="17" t="s">
        <v>18</v>
      </c>
      <c r="I566" s="18" t="s">
        <v>19</v>
      </c>
      <c r="J566" s="99">
        <f t="shared" ref="J566:L568" si="84">J567</f>
        <v>0</v>
      </c>
      <c r="K566" s="99">
        <f t="shared" si="84"/>
        <v>93.47</v>
      </c>
      <c r="L566" s="99">
        <f t="shared" si="84"/>
        <v>93.48</v>
      </c>
      <c r="M566" s="158">
        <f t="shared" si="82"/>
        <v>100.01069861987804</v>
      </c>
    </row>
    <row r="567" spans="1:13" x14ac:dyDescent="0.3">
      <c r="A567" s="100" t="s">
        <v>580</v>
      </c>
      <c r="B567" s="18" t="s">
        <v>202</v>
      </c>
      <c r="C567" s="21" t="s">
        <v>53</v>
      </c>
      <c r="D567" s="18" t="s">
        <v>98</v>
      </c>
      <c r="E567" s="16">
        <v>98</v>
      </c>
      <c r="F567" s="16">
        <v>1</v>
      </c>
      <c r="G567" s="18" t="s">
        <v>16</v>
      </c>
      <c r="H567" s="17" t="s">
        <v>18</v>
      </c>
      <c r="I567" s="18" t="s">
        <v>19</v>
      </c>
      <c r="J567" s="99">
        <f t="shared" si="84"/>
        <v>0</v>
      </c>
      <c r="K567" s="99">
        <f t="shared" si="84"/>
        <v>93.47</v>
      </c>
      <c r="L567" s="99">
        <f t="shared" si="84"/>
        <v>93.48</v>
      </c>
      <c r="M567" s="158">
        <f t="shared" si="82"/>
        <v>100.01069861987804</v>
      </c>
    </row>
    <row r="568" spans="1:13" ht="150" x14ac:dyDescent="0.3">
      <c r="A568" s="51" t="s">
        <v>576</v>
      </c>
      <c r="B568" s="18" t="s">
        <v>202</v>
      </c>
      <c r="C568" s="21" t="s">
        <v>53</v>
      </c>
      <c r="D568" s="18" t="s">
        <v>98</v>
      </c>
      <c r="E568" s="16">
        <v>98</v>
      </c>
      <c r="F568" s="16">
        <v>1</v>
      </c>
      <c r="G568" s="18" t="s">
        <v>16</v>
      </c>
      <c r="H568" s="17" t="s">
        <v>578</v>
      </c>
      <c r="I568" s="18" t="s">
        <v>19</v>
      </c>
      <c r="J568" s="99">
        <f t="shared" si="84"/>
        <v>0</v>
      </c>
      <c r="K568" s="99">
        <f t="shared" si="84"/>
        <v>93.47</v>
      </c>
      <c r="L568" s="99">
        <f t="shared" si="84"/>
        <v>93.48</v>
      </c>
      <c r="M568" s="158">
        <f t="shared" si="82"/>
        <v>100.01069861987804</v>
      </c>
    </row>
    <row r="569" spans="1:13" ht="93.75" x14ac:dyDescent="0.3">
      <c r="A569" s="51" t="s">
        <v>34</v>
      </c>
      <c r="B569" s="18" t="s">
        <v>202</v>
      </c>
      <c r="C569" s="21" t="s">
        <v>53</v>
      </c>
      <c r="D569" s="18" t="s">
        <v>98</v>
      </c>
      <c r="E569" s="16">
        <v>98</v>
      </c>
      <c r="F569" s="16">
        <v>1</v>
      </c>
      <c r="G569" s="18" t="s">
        <v>16</v>
      </c>
      <c r="H569" s="17" t="s">
        <v>578</v>
      </c>
      <c r="I569" s="18" t="s">
        <v>28</v>
      </c>
      <c r="J569" s="99">
        <v>0</v>
      </c>
      <c r="K569" s="99">
        <v>93.47</v>
      </c>
      <c r="L569" s="99">
        <v>93.48</v>
      </c>
      <c r="M569" s="158">
        <f t="shared" si="82"/>
        <v>100.01069861987804</v>
      </c>
    </row>
    <row r="570" spans="1:13" x14ac:dyDescent="0.3">
      <c r="A570" s="60" t="s">
        <v>110</v>
      </c>
      <c r="B570" s="15" t="s">
        <v>202</v>
      </c>
      <c r="C570" s="15" t="s">
        <v>91</v>
      </c>
      <c r="D570" s="14" t="s">
        <v>16</v>
      </c>
      <c r="E570" s="20" t="s">
        <v>16</v>
      </c>
      <c r="F570" s="15" t="s">
        <v>17</v>
      </c>
      <c r="G570" s="15" t="s">
        <v>16</v>
      </c>
      <c r="H570" s="14" t="s">
        <v>18</v>
      </c>
      <c r="I570" s="15" t="s">
        <v>19</v>
      </c>
      <c r="J570" s="157">
        <f>J571</f>
        <v>9314.0799999999981</v>
      </c>
      <c r="K570" s="157">
        <f>K571</f>
        <v>8806.0999999999985</v>
      </c>
      <c r="L570" s="157">
        <f>L571</f>
        <v>8700.7000000000007</v>
      </c>
      <c r="M570" s="158">
        <f t="shared" si="82"/>
        <v>98.803102394930804</v>
      </c>
    </row>
    <row r="571" spans="1:13" x14ac:dyDescent="0.3">
      <c r="A571" s="60" t="s">
        <v>90</v>
      </c>
      <c r="B571" s="15" t="s">
        <v>202</v>
      </c>
      <c r="C571" s="15" t="s">
        <v>91</v>
      </c>
      <c r="D571" s="20" t="s">
        <v>52</v>
      </c>
      <c r="E571" s="20" t="s">
        <v>16</v>
      </c>
      <c r="F571" s="15" t="s">
        <v>17</v>
      </c>
      <c r="G571" s="15" t="s">
        <v>16</v>
      </c>
      <c r="H571" s="14" t="s">
        <v>18</v>
      </c>
      <c r="I571" s="15" t="s">
        <v>19</v>
      </c>
      <c r="J571" s="157">
        <f>J572+J577+J579</f>
        <v>9314.0799999999981</v>
      </c>
      <c r="K571" s="157">
        <f>K572+K577+K579</f>
        <v>8806.0999999999985</v>
      </c>
      <c r="L571" s="157">
        <f>L572+L577+L579</f>
        <v>8700.7000000000007</v>
      </c>
      <c r="M571" s="158">
        <f t="shared" si="82"/>
        <v>98.803102394930804</v>
      </c>
    </row>
    <row r="572" spans="1:13" ht="75" x14ac:dyDescent="0.3">
      <c r="A572" s="40" t="s">
        <v>260</v>
      </c>
      <c r="B572" s="18" t="s">
        <v>202</v>
      </c>
      <c r="C572" s="18" t="s">
        <v>91</v>
      </c>
      <c r="D572" s="17" t="s">
        <v>52</v>
      </c>
      <c r="E572" s="21" t="s">
        <v>136</v>
      </c>
      <c r="F572" s="18" t="s">
        <v>17</v>
      </c>
      <c r="G572" s="18" t="s">
        <v>16</v>
      </c>
      <c r="H572" s="17" t="s">
        <v>18</v>
      </c>
      <c r="I572" s="18" t="s">
        <v>19</v>
      </c>
      <c r="J572" s="99">
        <f t="shared" ref="J572:L573" si="85">J573</f>
        <v>9297.8799999999992</v>
      </c>
      <c r="K572" s="99">
        <f t="shared" si="85"/>
        <v>8789.9</v>
      </c>
      <c r="L572" s="99">
        <f t="shared" si="85"/>
        <v>8698.16</v>
      </c>
      <c r="M572" s="158">
        <f t="shared" si="82"/>
        <v>98.956302119478039</v>
      </c>
    </row>
    <row r="573" spans="1:13" ht="37.5" x14ac:dyDescent="0.3">
      <c r="A573" s="40" t="s">
        <v>184</v>
      </c>
      <c r="B573" s="18" t="s">
        <v>202</v>
      </c>
      <c r="C573" s="18" t="s">
        <v>91</v>
      </c>
      <c r="D573" s="17" t="s">
        <v>52</v>
      </c>
      <c r="E573" s="21" t="s">
        <v>136</v>
      </c>
      <c r="F573" s="18" t="s">
        <v>17</v>
      </c>
      <c r="G573" s="18" t="s">
        <v>21</v>
      </c>
      <c r="H573" s="17" t="s">
        <v>18</v>
      </c>
      <c r="I573" s="18" t="s">
        <v>19</v>
      </c>
      <c r="J573" s="99">
        <f t="shared" si="85"/>
        <v>9297.8799999999992</v>
      </c>
      <c r="K573" s="99">
        <f t="shared" si="85"/>
        <v>8789.9</v>
      </c>
      <c r="L573" s="99">
        <f t="shared" si="85"/>
        <v>8698.16</v>
      </c>
      <c r="M573" s="158">
        <f t="shared" si="82"/>
        <v>98.956302119478039</v>
      </c>
    </row>
    <row r="574" spans="1:13" ht="75" x14ac:dyDescent="0.3">
      <c r="A574" s="51" t="s">
        <v>393</v>
      </c>
      <c r="B574" s="18" t="s">
        <v>202</v>
      </c>
      <c r="C574" s="18" t="s">
        <v>91</v>
      </c>
      <c r="D574" s="17" t="s">
        <v>52</v>
      </c>
      <c r="E574" s="21" t="s">
        <v>136</v>
      </c>
      <c r="F574" s="18" t="s">
        <v>17</v>
      </c>
      <c r="G574" s="18" t="s">
        <v>21</v>
      </c>
      <c r="H574" s="17" t="s">
        <v>111</v>
      </c>
      <c r="I574" s="18" t="s">
        <v>19</v>
      </c>
      <c r="J574" s="99">
        <f>J575+J576</f>
        <v>9297.8799999999992</v>
      </c>
      <c r="K574" s="99">
        <f>K575+K576</f>
        <v>8789.9</v>
      </c>
      <c r="L574" s="99">
        <f>L575+L576</f>
        <v>8698.16</v>
      </c>
      <c r="M574" s="158">
        <f t="shared" si="82"/>
        <v>98.956302119478039</v>
      </c>
    </row>
    <row r="575" spans="1:13" ht="37.5" x14ac:dyDescent="0.3">
      <c r="A575" s="40" t="s">
        <v>35</v>
      </c>
      <c r="B575" s="18" t="s">
        <v>202</v>
      </c>
      <c r="C575" s="18" t="s">
        <v>91</v>
      </c>
      <c r="D575" s="17" t="s">
        <v>52</v>
      </c>
      <c r="E575" s="21" t="s">
        <v>136</v>
      </c>
      <c r="F575" s="18" t="s">
        <v>17</v>
      </c>
      <c r="G575" s="18" t="s">
        <v>21</v>
      </c>
      <c r="H575" s="17" t="s">
        <v>111</v>
      </c>
      <c r="I575" s="18" t="s">
        <v>36</v>
      </c>
      <c r="J575" s="99">
        <v>155.88</v>
      </c>
      <c r="K575" s="99">
        <v>155.88</v>
      </c>
      <c r="L575" s="99">
        <v>113.52</v>
      </c>
      <c r="M575" s="158">
        <f t="shared" si="82"/>
        <v>72.825250192455741</v>
      </c>
    </row>
    <row r="576" spans="1:13" x14ac:dyDescent="0.3">
      <c r="A576" s="51" t="s">
        <v>42</v>
      </c>
      <c r="B576" s="18" t="s">
        <v>202</v>
      </c>
      <c r="C576" s="18" t="s">
        <v>91</v>
      </c>
      <c r="D576" s="17" t="s">
        <v>52</v>
      </c>
      <c r="E576" s="21" t="s">
        <v>136</v>
      </c>
      <c r="F576" s="18" t="s">
        <v>17</v>
      </c>
      <c r="G576" s="18" t="s">
        <v>21</v>
      </c>
      <c r="H576" s="17" t="s">
        <v>111</v>
      </c>
      <c r="I576" s="18" t="s">
        <v>92</v>
      </c>
      <c r="J576" s="99">
        <v>9142</v>
      </c>
      <c r="K576" s="99">
        <v>8634.02</v>
      </c>
      <c r="L576" s="99">
        <v>8584.64</v>
      </c>
      <c r="M576" s="158">
        <f t="shared" si="82"/>
        <v>99.428076376936801</v>
      </c>
    </row>
    <row r="577" spans="1:13" ht="37.5" x14ac:dyDescent="0.3">
      <c r="A577" s="65" t="s">
        <v>66</v>
      </c>
      <c r="B577" s="18" t="s">
        <v>202</v>
      </c>
      <c r="C577" s="18" t="s">
        <v>91</v>
      </c>
      <c r="D577" s="17" t="s">
        <v>52</v>
      </c>
      <c r="E577" s="21" t="s">
        <v>136</v>
      </c>
      <c r="F577" s="18" t="s">
        <v>17</v>
      </c>
      <c r="G577" s="18" t="s">
        <v>21</v>
      </c>
      <c r="H577" s="17" t="s">
        <v>67</v>
      </c>
      <c r="I577" s="18" t="s">
        <v>19</v>
      </c>
      <c r="J577" s="99">
        <f>J578</f>
        <v>10.8</v>
      </c>
      <c r="K577" s="99">
        <f>K578</f>
        <v>10.8</v>
      </c>
      <c r="L577" s="99">
        <f>L578</f>
        <v>1.36</v>
      </c>
      <c r="M577" s="158">
        <f t="shared" si="82"/>
        <v>12.592592592592592</v>
      </c>
    </row>
    <row r="578" spans="1:13" ht="93.75" x14ac:dyDescent="0.3">
      <c r="A578" s="40" t="s">
        <v>34</v>
      </c>
      <c r="B578" s="18" t="s">
        <v>202</v>
      </c>
      <c r="C578" s="18" t="s">
        <v>91</v>
      </c>
      <c r="D578" s="17" t="s">
        <v>52</v>
      </c>
      <c r="E578" s="21" t="s">
        <v>136</v>
      </c>
      <c r="F578" s="18" t="s">
        <v>17</v>
      </c>
      <c r="G578" s="18" t="s">
        <v>21</v>
      </c>
      <c r="H578" s="17" t="s">
        <v>67</v>
      </c>
      <c r="I578" s="18" t="s">
        <v>28</v>
      </c>
      <c r="J578" s="99">
        <v>10.8</v>
      </c>
      <c r="K578" s="99">
        <v>10.8</v>
      </c>
      <c r="L578" s="99">
        <v>1.36</v>
      </c>
      <c r="M578" s="158">
        <f t="shared" si="82"/>
        <v>12.592592592592592</v>
      </c>
    </row>
    <row r="579" spans="1:13" ht="37.5" x14ac:dyDescent="0.3">
      <c r="A579" s="65" t="s">
        <v>66</v>
      </c>
      <c r="B579" s="18" t="s">
        <v>202</v>
      </c>
      <c r="C579" s="18" t="s">
        <v>91</v>
      </c>
      <c r="D579" s="17" t="s">
        <v>52</v>
      </c>
      <c r="E579" s="18" t="s">
        <v>136</v>
      </c>
      <c r="F579" s="18" t="s">
        <v>17</v>
      </c>
      <c r="G579" s="18" t="s">
        <v>43</v>
      </c>
      <c r="H579" s="17" t="s">
        <v>67</v>
      </c>
      <c r="I579" s="18" t="s">
        <v>19</v>
      </c>
      <c r="J579" s="99">
        <f>J580</f>
        <v>5.4</v>
      </c>
      <c r="K579" s="99">
        <f>K580</f>
        <v>5.4</v>
      </c>
      <c r="L579" s="99">
        <f>L580</f>
        <v>1.18</v>
      </c>
      <c r="M579" s="158">
        <f t="shared" si="82"/>
        <v>21.851851851851851</v>
      </c>
    </row>
    <row r="580" spans="1:13" ht="93.75" x14ac:dyDescent="0.3">
      <c r="A580" s="40" t="s">
        <v>34</v>
      </c>
      <c r="B580" s="18" t="s">
        <v>202</v>
      </c>
      <c r="C580" s="18" t="s">
        <v>91</v>
      </c>
      <c r="D580" s="17" t="s">
        <v>52</v>
      </c>
      <c r="E580" s="18" t="s">
        <v>136</v>
      </c>
      <c r="F580" s="18" t="s">
        <v>17</v>
      </c>
      <c r="G580" s="18" t="s">
        <v>43</v>
      </c>
      <c r="H580" s="17" t="s">
        <v>67</v>
      </c>
      <c r="I580" s="18" t="s">
        <v>28</v>
      </c>
      <c r="J580" s="99">
        <v>5.4</v>
      </c>
      <c r="K580" s="99">
        <v>5.4</v>
      </c>
      <c r="L580" s="99">
        <v>1.18</v>
      </c>
      <c r="M580" s="158">
        <f t="shared" si="82"/>
        <v>21.851851851851851</v>
      </c>
    </row>
    <row r="581" spans="1:13" ht="67.5" x14ac:dyDescent="0.3">
      <c r="A581" s="77" t="s">
        <v>309</v>
      </c>
      <c r="B581" s="15" t="s">
        <v>304</v>
      </c>
      <c r="C581" s="14" t="s">
        <v>16</v>
      </c>
      <c r="D581" s="14" t="s">
        <v>16</v>
      </c>
      <c r="E581" s="20" t="s">
        <v>16</v>
      </c>
      <c r="F581" s="15" t="s">
        <v>17</v>
      </c>
      <c r="G581" s="15" t="s">
        <v>16</v>
      </c>
      <c r="H581" s="14" t="s">
        <v>18</v>
      </c>
      <c r="I581" s="15" t="s">
        <v>19</v>
      </c>
      <c r="J581" s="157">
        <f>J582+J593+J644</f>
        <v>128473.98000000001</v>
      </c>
      <c r="K581" s="157">
        <f>K582+K593+K644</f>
        <v>132822.80000000002</v>
      </c>
      <c r="L581" s="157">
        <f>L582+L593+L644</f>
        <v>130577.35000000003</v>
      </c>
      <c r="M581" s="158">
        <f t="shared" si="82"/>
        <v>98.309439343245302</v>
      </c>
    </row>
    <row r="582" spans="1:13" x14ac:dyDescent="0.3">
      <c r="A582" s="57" t="s">
        <v>100</v>
      </c>
      <c r="B582" s="20" t="s">
        <v>304</v>
      </c>
      <c r="C582" s="20" t="s">
        <v>53</v>
      </c>
      <c r="D582" s="14" t="s">
        <v>16</v>
      </c>
      <c r="E582" s="15" t="s">
        <v>16</v>
      </c>
      <c r="F582" s="15" t="s">
        <v>17</v>
      </c>
      <c r="G582" s="15" t="s">
        <v>16</v>
      </c>
      <c r="H582" s="14" t="s">
        <v>18</v>
      </c>
      <c r="I582" s="15" t="s">
        <v>19</v>
      </c>
      <c r="J582" s="157">
        <f t="shared" ref="J582:L583" si="86">J583</f>
        <v>30662.47</v>
      </c>
      <c r="K582" s="157">
        <f t="shared" si="86"/>
        <v>31966.39</v>
      </c>
      <c r="L582" s="157">
        <f t="shared" si="86"/>
        <v>32036.780000000002</v>
      </c>
      <c r="M582" s="158">
        <f t="shared" si="82"/>
        <v>100.2202000288428</v>
      </c>
    </row>
    <row r="583" spans="1:13" x14ac:dyDescent="0.3">
      <c r="A583" s="40" t="s">
        <v>154</v>
      </c>
      <c r="B583" s="18" t="s">
        <v>304</v>
      </c>
      <c r="C583" s="21" t="s">
        <v>53</v>
      </c>
      <c r="D583" s="18" t="s">
        <v>23</v>
      </c>
      <c r="E583" s="18" t="s">
        <v>16</v>
      </c>
      <c r="F583" s="18" t="s">
        <v>17</v>
      </c>
      <c r="G583" s="18" t="s">
        <v>16</v>
      </c>
      <c r="H583" s="17" t="s">
        <v>18</v>
      </c>
      <c r="I583" s="18" t="s">
        <v>19</v>
      </c>
      <c r="J583" s="99">
        <f t="shared" si="86"/>
        <v>30662.47</v>
      </c>
      <c r="K583" s="99">
        <f t="shared" si="86"/>
        <v>31966.39</v>
      </c>
      <c r="L583" s="99">
        <f t="shared" si="86"/>
        <v>32036.780000000002</v>
      </c>
      <c r="M583" s="158">
        <f t="shared" si="82"/>
        <v>100.2202000288428</v>
      </c>
    </row>
    <row r="584" spans="1:13" ht="56.25" x14ac:dyDescent="0.3">
      <c r="A584" s="40" t="s">
        <v>271</v>
      </c>
      <c r="B584" s="18" t="s">
        <v>304</v>
      </c>
      <c r="C584" s="21" t="s">
        <v>53</v>
      </c>
      <c r="D584" s="18" t="s">
        <v>23</v>
      </c>
      <c r="E584" s="18" t="s">
        <v>91</v>
      </c>
      <c r="F584" s="18" t="s">
        <v>17</v>
      </c>
      <c r="G584" s="18" t="s">
        <v>16</v>
      </c>
      <c r="H584" s="17" t="s">
        <v>18</v>
      </c>
      <c r="I584" s="18" t="s">
        <v>19</v>
      </c>
      <c r="J584" s="99">
        <f>J585+J588</f>
        <v>30662.47</v>
      </c>
      <c r="K584" s="99">
        <f>K585+K588</f>
        <v>31966.39</v>
      </c>
      <c r="L584" s="99">
        <f>L585+L588</f>
        <v>32036.780000000002</v>
      </c>
      <c r="M584" s="158">
        <f t="shared" si="82"/>
        <v>100.2202000288428</v>
      </c>
    </row>
    <row r="585" spans="1:13" ht="56.25" x14ac:dyDescent="0.3">
      <c r="A585" s="40" t="s">
        <v>357</v>
      </c>
      <c r="B585" s="18" t="s">
        <v>304</v>
      </c>
      <c r="C585" s="21" t="s">
        <v>53</v>
      </c>
      <c r="D585" s="18" t="s">
        <v>23</v>
      </c>
      <c r="E585" s="18" t="s">
        <v>91</v>
      </c>
      <c r="F585" s="18" t="s">
        <v>17</v>
      </c>
      <c r="G585" s="18" t="s">
        <v>21</v>
      </c>
      <c r="H585" s="17" t="s">
        <v>18</v>
      </c>
      <c r="I585" s="18" t="s">
        <v>19</v>
      </c>
      <c r="J585" s="99">
        <f>J586+J591</f>
        <v>30662.47</v>
      </c>
      <c r="K585" s="99">
        <f>K586+K591</f>
        <v>31815.279999999999</v>
      </c>
      <c r="L585" s="99">
        <f>L586+L591</f>
        <v>31885.670000000002</v>
      </c>
      <c r="M585" s="158">
        <f t="shared" si="82"/>
        <v>100.22124589191105</v>
      </c>
    </row>
    <row r="586" spans="1:13" ht="37.5" x14ac:dyDescent="0.3">
      <c r="A586" s="61" t="s">
        <v>66</v>
      </c>
      <c r="B586" s="18" t="s">
        <v>304</v>
      </c>
      <c r="C586" s="21" t="s">
        <v>53</v>
      </c>
      <c r="D586" s="21" t="s">
        <v>23</v>
      </c>
      <c r="E586" s="18" t="s">
        <v>91</v>
      </c>
      <c r="F586" s="18" t="s">
        <v>17</v>
      </c>
      <c r="G586" s="18" t="s">
        <v>21</v>
      </c>
      <c r="H586" s="17" t="s">
        <v>67</v>
      </c>
      <c r="I586" s="18" t="s">
        <v>19</v>
      </c>
      <c r="J586" s="99">
        <f>J587</f>
        <v>30132.47</v>
      </c>
      <c r="K586" s="99">
        <f>K587</f>
        <v>31285.279999999999</v>
      </c>
      <c r="L586" s="99">
        <f>L587</f>
        <v>31285.27</v>
      </c>
      <c r="M586" s="158">
        <f t="shared" si="82"/>
        <v>99.999968036085988</v>
      </c>
    </row>
    <row r="587" spans="1:13" ht="56.25" x14ac:dyDescent="0.3">
      <c r="A587" s="40" t="s">
        <v>103</v>
      </c>
      <c r="B587" s="18" t="s">
        <v>304</v>
      </c>
      <c r="C587" s="21" t="s">
        <v>53</v>
      </c>
      <c r="D587" s="21" t="s">
        <v>23</v>
      </c>
      <c r="E587" s="18" t="s">
        <v>91</v>
      </c>
      <c r="F587" s="18" t="s">
        <v>17</v>
      </c>
      <c r="G587" s="18" t="s">
        <v>21</v>
      </c>
      <c r="H587" s="17" t="s">
        <v>67</v>
      </c>
      <c r="I587" s="18" t="s">
        <v>104</v>
      </c>
      <c r="J587" s="99">
        <v>30132.47</v>
      </c>
      <c r="K587" s="99">
        <v>31285.279999999999</v>
      </c>
      <c r="L587" s="99">
        <v>31285.27</v>
      </c>
      <c r="M587" s="158">
        <f t="shared" si="82"/>
        <v>99.999968036085988</v>
      </c>
    </row>
    <row r="588" spans="1:13" ht="56.25" x14ac:dyDescent="0.3">
      <c r="A588" s="51" t="s">
        <v>524</v>
      </c>
      <c r="B588" s="18" t="s">
        <v>527</v>
      </c>
      <c r="C588" s="21" t="s">
        <v>53</v>
      </c>
      <c r="D588" s="21" t="s">
        <v>23</v>
      </c>
      <c r="E588" s="21" t="s">
        <v>91</v>
      </c>
      <c r="F588" s="18" t="s">
        <v>17</v>
      </c>
      <c r="G588" s="18" t="s">
        <v>68</v>
      </c>
      <c r="H588" s="17" t="s">
        <v>18</v>
      </c>
      <c r="I588" s="18" t="s">
        <v>19</v>
      </c>
      <c r="J588" s="99">
        <f t="shared" ref="J588:L589" si="87">J589</f>
        <v>0</v>
      </c>
      <c r="K588" s="99">
        <f t="shared" si="87"/>
        <v>151.11000000000001</v>
      </c>
      <c r="L588" s="99">
        <f t="shared" si="87"/>
        <v>151.11000000000001</v>
      </c>
      <c r="M588" s="158">
        <f t="shared" si="82"/>
        <v>100</v>
      </c>
    </row>
    <row r="589" spans="1:13" ht="37.5" x14ac:dyDescent="0.3">
      <c r="A589" s="64" t="s">
        <v>528</v>
      </c>
      <c r="B589" s="18" t="s">
        <v>527</v>
      </c>
      <c r="C589" s="21" t="s">
        <v>53</v>
      </c>
      <c r="D589" s="21" t="s">
        <v>23</v>
      </c>
      <c r="E589" s="21" t="s">
        <v>91</v>
      </c>
      <c r="F589" s="18" t="s">
        <v>17</v>
      </c>
      <c r="G589" s="18" t="s">
        <v>68</v>
      </c>
      <c r="H589" s="17" t="s">
        <v>529</v>
      </c>
      <c r="I589" s="18" t="s">
        <v>19</v>
      </c>
      <c r="J589" s="99">
        <f t="shared" si="87"/>
        <v>0</v>
      </c>
      <c r="K589" s="99">
        <f t="shared" si="87"/>
        <v>151.11000000000001</v>
      </c>
      <c r="L589" s="99">
        <f t="shared" si="87"/>
        <v>151.11000000000001</v>
      </c>
      <c r="M589" s="158">
        <f t="shared" si="82"/>
        <v>100</v>
      </c>
    </row>
    <row r="590" spans="1:13" ht="37.5" x14ac:dyDescent="0.3">
      <c r="A590" s="40" t="s">
        <v>35</v>
      </c>
      <c r="B590" s="18" t="s">
        <v>527</v>
      </c>
      <c r="C590" s="21" t="s">
        <v>53</v>
      </c>
      <c r="D590" s="21" t="s">
        <v>23</v>
      </c>
      <c r="E590" s="21" t="s">
        <v>91</v>
      </c>
      <c r="F590" s="18" t="s">
        <v>17</v>
      </c>
      <c r="G590" s="18" t="s">
        <v>68</v>
      </c>
      <c r="H590" s="17" t="s">
        <v>529</v>
      </c>
      <c r="I590" s="18" t="s">
        <v>104</v>
      </c>
      <c r="J590" s="99">
        <v>0</v>
      </c>
      <c r="K590" s="99">
        <v>151.11000000000001</v>
      </c>
      <c r="L590" s="99">
        <v>151.11000000000001</v>
      </c>
      <c r="M590" s="158">
        <f t="shared" si="82"/>
        <v>100</v>
      </c>
    </row>
    <row r="591" spans="1:13" ht="112.5" x14ac:dyDescent="0.3">
      <c r="A591" s="52" t="s">
        <v>356</v>
      </c>
      <c r="B591" s="18" t="s">
        <v>304</v>
      </c>
      <c r="C591" s="21" t="s">
        <v>53</v>
      </c>
      <c r="D591" s="21" t="s">
        <v>23</v>
      </c>
      <c r="E591" s="18" t="s">
        <v>91</v>
      </c>
      <c r="F591" s="18" t="s">
        <v>17</v>
      </c>
      <c r="G591" s="18" t="s">
        <v>21</v>
      </c>
      <c r="H591" s="17" t="s">
        <v>109</v>
      </c>
      <c r="I591" s="18" t="s">
        <v>19</v>
      </c>
      <c r="J591" s="99">
        <f>J592</f>
        <v>530</v>
      </c>
      <c r="K591" s="99">
        <f>K592</f>
        <v>530</v>
      </c>
      <c r="L591" s="99">
        <f>L592</f>
        <v>600.4</v>
      </c>
      <c r="M591" s="158">
        <f t="shared" ref="M591:M654" si="88">L591/K591*100</f>
        <v>113.28301886792454</v>
      </c>
    </row>
    <row r="592" spans="1:13" ht="56.25" x14ac:dyDescent="0.3">
      <c r="A592" s="40" t="s">
        <v>103</v>
      </c>
      <c r="B592" s="18" t="s">
        <v>304</v>
      </c>
      <c r="C592" s="21" t="s">
        <v>53</v>
      </c>
      <c r="D592" s="21" t="s">
        <v>23</v>
      </c>
      <c r="E592" s="18" t="s">
        <v>91</v>
      </c>
      <c r="F592" s="18" t="s">
        <v>17</v>
      </c>
      <c r="G592" s="18" t="s">
        <v>21</v>
      </c>
      <c r="H592" s="17" t="s">
        <v>109</v>
      </c>
      <c r="I592" s="18" t="s">
        <v>104</v>
      </c>
      <c r="J592" s="99">
        <v>530</v>
      </c>
      <c r="K592" s="99">
        <v>530</v>
      </c>
      <c r="L592" s="99">
        <v>600.4</v>
      </c>
      <c r="M592" s="158">
        <f t="shared" si="88"/>
        <v>113.28301886792454</v>
      </c>
    </row>
    <row r="593" spans="1:13" x14ac:dyDescent="0.3">
      <c r="A593" s="72" t="s">
        <v>177</v>
      </c>
      <c r="B593" s="15" t="s">
        <v>304</v>
      </c>
      <c r="C593" s="14" t="s">
        <v>113</v>
      </c>
      <c r="D593" s="14" t="s">
        <v>16</v>
      </c>
      <c r="E593" s="20" t="s">
        <v>16</v>
      </c>
      <c r="F593" s="15" t="s">
        <v>17</v>
      </c>
      <c r="G593" s="15" t="s">
        <v>16</v>
      </c>
      <c r="H593" s="14" t="s">
        <v>18</v>
      </c>
      <c r="I593" s="15" t="s">
        <v>19</v>
      </c>
      <c r="J593" s="157">
        <f>J594+J629</f>
        <v>97809.71</v>
      </c>
      <c r="K593" s="157">
        <f>K594+K629</f>
        <v>100855.84000000001</v>
      </c>
      <c r="L593" s="157">
        <f>L594+L629</f>
        <v>98540.000000000029</v>
      </c>
      <c r="M593" s="158">
        <f t="shared" si="88"/>
        <v>97.703811697964156</v>
      </c>
    </row>
    <row r="594" spans="1:13" x14ac:dyDescent="0.3">
      <c r="A594" s="73" t="s">
        <v>126</v>
      </c>
      <c r="B594" s="18" t="s">
        <v>304</v>
      </c>
      <c r="C594" s="21" t="s">
        <v>113</v>
      </c>
      <c r="D594" s="21" t="s">
        <v>21</v>
      </c>
      <c r="E594" s="18" t="s">
        <v>16</v>
      </c>
      <c r="F594" s="18" t="s">
        <v>17</v>
      </c>
      <c r="G594" s="18" t="s">
        <v>16</v>
      </c>
      <c r="H594" s="17" t="s">
        <v>18</v>
      </c>
      <c r="I594" s="18" t="s">
        <v>19</v>
      </c>
      <c r="J594" s="99">
        <f>J595+J626</f>
        <v>96465.14</v>
      </c>
      <c r="K594" s="99">
        <f>K595+K626</f>
        <v>99407.190000000017</v>
      </c>
      <c r="L594" s="99">
        <f>L595+L626</f>
        <v>97100.940000000031</v>
      </c>
      <c r="M594" s="158">
        <f t="shared" si="88"/>
        <v>97.679996788964672</v>
      </c>
    </row>
    <row r="595" spans="1:13" ht="56.25" x14ac:dyDescent="0.3">
      <c r="A595" s="40" t="s">
        <v>358</v>
      </c>
      <c r="B595" s="18" t="s">
        <v>304</v>
      </c>
      <c r="C595" s="21" t="s">
        <v>113</v>
      </c>
      <c r="D595" s="21" t="s">
        <v>21</v>
      </c>
      <c r="E595" s="18" t="s">
        <v>91</v>
      </c>
      <c r="F595" s="18" t="s">
        <v>17</v>
      </c>
      <c r="G595" s="18" t="s">
        <v>16</v>
      </c>
      <c r="H595" s="17" t="s">
        <v>18</v>
      </c>
      <c r="I595" s="18" t="s">
        <v>19</v>
      </c>
      <c r="J595" s="99">
        <f>J596+J612+J603+J622</f>
        <v>96445.14</v>
      </c>
      <c r="K595" s="99">
        <f>K596+K612+K603+K622</f>
        <v>99387.190000000017</v>
      </c>
      <c r="L595" s="99">
        <f>L596+L612+L603+L622</f>
        <v>97080.940000000031</v>
      </c>
      <c r="M595" s="158">
        <f t="shared" si="88"/>
        <v>97.679529927347801</v>
      </c>
    </row>
    <row r="596" spans="1:13" ht="56.25" x14ac:dyDescent="0.3">
      <c r="A596" s="40" t="s">
        <v>359</v>
      </c>
      <c r="B596" s="18" t="s">
        <v>304</v>
      </c>
      <c r="C596" s="21" t="s">
        <v>113</v>
      </c>
      <c r="D596" s="21" t="s">
        <v>21</v>
      </c>
      <c r="E596" s="18" t="s">
        <v>91</v>
      </c>
      <c r="F596" s="18" t="s">
        <v>17</v>
      </c>
      <c r="G596" s="18" t="s">
        <v>43</v>
      </c>
      <c r="H596" s="17" t="s">
        <v>18</v>
      </c>
      <c r="I596" s="18" t="s">
        <v>19</v>
      </c>
      <c r="J596" s="99">
        <f>J597+J599+J601</f>
        <v>20076.79</v>
      </c>
      <c r="K596" s="99">
        <f>K597+K599+K601</f>
        <v>19329.710000000003</v>
      </c>
      <c r="L596" s="99">
        <f>L597+L599+L601</f>
        <v>19329.72</v>
      </c>
      <c r="M596" s="158">
        <f t="shared" si="88"/>
        <v>100.00005173383354</v>
      </c>
    </row>
    <row r="597" spans="1:13" ht="56.25" x14ac:dyDescent="0.3">
      <c r="A597" s="67" t="s">
        <v>360</v>
      </c>
      <c r="B597" s="18" t="s">
        <v>304</v>
      </c>
      <c r="C597" s="21" t="s">
        <v>113</v>
      </c>
      <c r="D597" s="21" t="s">
        <v>21</v>
      </c>
      <c r="E597" s="18" t="s">
        <v>91</v>
      </c>
      <c r="F597" s="18" t="s">
        <v>17</v>
      </c>
      <c r="G597" s="18" t="s">
        <v>43</v>
      </c>
      <c r="H597" s="17" t="s">
        <v>128</v>
      </c>
      <c r="I597" s="18" t="s">
        <v>19</v>
      </c>
      <c r="J597" s="99">
        <f>J598</f>
        <v>343.63</v>
      </c>
      <c r="K597" s="99">
        <f>K598</f>
        <v>325.81</v>
      </c>
      <c r="L597" s="99">
        <f>L598</f>
        <v>325.81</v>
      </c>
      <c r="M597" s="158">
        <f t="shared" si="88"/>
        <v>100</v>
      </c>
    </row>
    <row r="598" spans="1:13" ht="56.25" x14ac:dyDescent="0.3">
      <c r="A598" s="40" t="s">
        <v>103</v>
      </c>
      <c r="B598" s="18" t="s">
        <v>304</v>
      </c>
      <c r="C598" s="21" t="s">
        <v>113</v>
      </c>
      <c r="D598" s="21" t="s">
        <v>21</v>
      </c>
      <c r="E598" s="18" t="s">
        <v>91</v>
      </c>
      <c r="F598" s="18" t="s">
        <v>17</v>
      </c>
      <c r="G598" s="18" t="s">
        <v>43</v>
      </c>
      <c r="H598" s="17" t="s">
        <v>128</v>
      </c>
      <c r="I598" s="18" t="s">
        <v>104</v>
      </c>
      <c r="J598" s="99">
        <v>343.63</v>
      </c>
      <c r="K598" s="99">
        <v>325.81</v>
      </c>
      <c r="L598" s="99">
        <v>325.81</v>
      </c>
      <c r="M598" s="158">
        <f t="shared" si="88"/>
        <v>100</v>
      </c>
    </row>
    <row r="599" spans="1:13" ht="37.5" x14ac:dyDescent="0.3">
      <c r="A599" s="61" t="s">
        <v>66</v>
      </c>
      <c r="B599" s="18" t="s">
        <v>304</v>
      </c>
      <c r="C599" s="21" t="s">
        <v>113</v>
      </c>
      <c r="D599" s="21" t="s">
        <v>21</v>
      </c>
      <c r="E599" s="18" t="s">
        <v>91</v>
      </c>
      <c r="F599" s="18" t="s">
        <v>17</v>
      </c>
      <c r="G599" s="18" t="s">
        <v>43</v>
      </c>
      <c r="H599" s="17" t="s">
        <v>67</v>
      </c>
      <c r="I599" s="18" t="s">
        <v>19</v>
      </c>
      <c r="J599" s="99">
        <f>J600</f>
        <v>19368.05</v>
      </c>
      <c r="K599" s="99">
        <f>K600</f>
        <v>18637.88</v>
      </c>
      <c r="L599" s="99">
        <f>L600</f>
        <v>18637.89</v>
      </c>
      <c r="M599" s="158">
        <f t="shared" si="88"/>
        <v>100.00005365417096</v>
      </c>
    </row>
    <row r="600" spans="1:13" ht="56.25" x14ac:dyDescent="0.3">
      <c r="A600" s="40" t="s">
        <v>103</v>
      </c>
      <c r="B600" s="18" t="s">
        <v>304</v>
      </c>
      <c r="C600" s="21" t="s">
        <v>113</v>
      </c>
      <c r="D600" s="21" t="s">
        <v>21</v>
      </c>
      <c r="E600" s="18" t="s">
        <v>91</v>
      </c>
      <c r="F600" s="18" t="s">
        <v>17</v>
      </c>
      <c r="G600" s="18" t="s">
        <v>43</v>
      </c>
      <c r="H600" s="17" t="s">
        <v>67</v>
      </c>
      <c r="I600" s="18" t="s">
        <v>104</v>
      </c>
      <c r="J600" s="99">
        <v>19368.05</v>
      </c>
      <c r="K600" s="99">
        <v>18637.88</v>
      </c>
      <c r="L600" s="99">
        <v>18637.89</v>
      </c>
      <c r="M600" s="158">
        <f t="shared" si="88"/>
        <v>100.00005365417096</v>
      </c>
    </row>
    <row r="601" spans="1:13" ht="75" x14ac:dyDescent="0.3">
      <c r="A601" s="54" t="s">
        <v>543</v>
      </c>
      <c r="B601" s="18" t="s">
        <v>304</v>
      </c>
      <c r="C601" s="21" t="s">
        <v>113</v>
      </c>
      <c r="D601" s="21" t="s">
        <v>21</v>
      </c>
      <c r="E601" s="18" t="s">
        <v>91</v>
      </c>
      <c r="F601" s="18" t="s">
        <v>17</v>
      </c>
      <c r="G601" s="18" t="s">
        <v>43</v>
      </c>
      <c r="H601" s="17" t="s">
        <v>556</v>
      </c>
      <c r="I601" s="18" t="s">
        <v>19</v>
      </c>
      <c r="J601" s="99">
        <f>J602</f>
        <v>365.11</v>
      </c>
      <c r="K601" s="99">
        <f>K602</f>
        <v>366.02</v>
      </c>
      <c r="L601" s="99">
        <f>L602</f>
        <v>366.02</v>
      </c>
      <c r="M601" s="158">
        <f t="shared" si="88"/>
        <v>100</v>
      </c>
    </row>
    <row r="602" spans="1:13" ht="40.35" customHeight="1" x14ac:dyDescent="0.3">
      <c r="A602" s="40" t="s">
        <v>103</v>
      </c>
      <c r="B602" s="18" t="s">
        <v>304</v>
      </c>
      <c r="C602" s="21" t="s">
        <v>113</v>
      </c>
      <c r="D602" s="21" t="s">
        <v>21</v>
      </c>
      <c r="E602" s="18" t="s">
        <v>91</v>
      </c>
      <c r="F602" s="18" t="s">
        <v>17</v>
      </c>
      <c r="G602" s="18" t="s">
        <v>43</v>
      </c>
      <c r="H602" s="17" t="s">
        <v>556</v>
      </c>
      <c r="I602" s="18" t="s">
        <v>104</v>
      </c>
      <c r="J602" s="99">
        <v>365.11</v>
      </c>
      <c r="K602" s="99">
        <v>366.02</v>
      </c>
      <c r="L602" s="99">
        <v>366.02</v>
      </c>
      <c r="M602" s="158">
        <f t="shared" si="88"/>
        <v>100</v>
      </c>
    </row>
    <row r="603" spans="1:13" ht="37.5" x14ac:dyDescent="0.3">
      <c r="A603" s="74" t="s">
        <v>485</v>
      </c>
      <c r="B603" s="15" t="s">
        <v>304</v>
      </c>
      <c r="C603" s="20" t="s">
        <v>113</v>
      </c>
      <c r="D603" s="20" t="s">
        <v>21</v>
      </c>
      <c r="E603" s="15" t="s">
        <v>91</v>
      </c>
      <c r="F603" s="15" t="s">
        <v>17</v>
      </c>
      <c r="G603" s="15" t="s">
        <v>53</v>
      </c>
      <c r="H603" s="14" t="s">
        <v>134</v>
      </c>
      <c r="I603" s="15" t="s">
        <v>19</v>
      </c>
      <c r="J603" s="157">
        <f>J604+J608+J606+J610</f>
        <v>1803.24</v>
      </c>
      <c r="K603" s="157">
        <f>K604+K608+K606+K610</f>
        <v>1083.24</v>
      </c>
      <c r="L603" s="157">
        <f>L604+L608+L606+L610</f>
        <v>1083.24</v>
      </c>
      <c r="M603" s="158">
        <f t="shared" si="88"/>
        <v>100</v>
      </c>
    </row>
    <row r="604" spans="1:13" ht="60" customHeight="1" x14ac:dyDescent="0.3">
      <c r="A604" s="78" t="s">
        <v>471</v>
      </c>
      <c r="B604" s="18" t="s">
        <v>304</v>
      </c>
      <c r="C604" s="21" t="s">
        <v>113</v>
      </c>
      <c r="D604" s="21" t="s">
        <v>21</v>
      </c>
      <c r="E604" s="18" t="s">
        <v>91</v>
      </c>
      <c r="F604" s="18" t="s">
        <v>17</v>
      </c>
      <c r="G604" s="18" t="s">
        <v>53</v>
      </c>
      <c r="H604" s="17" t="s">
        <v>424</v>
      </c>
      <c r="I604" s="18" t="s">
        <v>19</v>
      </c>
      <c r="J604" s="99">
        <f>J605</f>
        <v>529.69000000000005</v>
      </c>
      <c r="K604" s="99">
        <f>K605</f>
        <v>529.69000000000005</v>
      </c>
      <c r="L604" s="99">
        <f>L605</f>
        <v>529.69000000000005</v>
      </c>
      <c r="M604" s="158">
        <f t="shared" si="88"/>
        <v>100</v>
      </c>
    </row>
    <row r="605" spans="1:13" ht="37.5" x14ac:dyDescent="0.3">
      <c r="A605" s="40" t="s">
        <v>35</v>
      </c>
      <c r="B605" s="18" t="s">
        <v>304</v>
      </c>
      <c r="C605" s="21" t="s">
        <v>113</v>
      </c>
      <c r="D605" s="21" t="s">
        <v>21</v>
      </c>
      <c r="E605" s="18" t="s">
        <v>91</v>
      </c>
      <c r="F605" s="18" t="s">
        <v>17</v>
      </c>
      <c r="G605" s="18" t="s">
        <v>53</v>
      </c>
      <c r="H605" s="17" t="s">
        <v>424</v>
      </c>
      <c r="I605" s="18" t="s">
        <v>36</v>
      </c>
      <c r="J605" s="99">
        <v>529.69000000000005</v>
      </c>
      <c r="K605" s="99">
        <f>365.69+164</f>
        <v>529.69000000000005</v>
      </c>
      <c r="L605" s="99">
        <v>529.69000000000005</v>
      </c>
      <c r="M605" s="158">
        <f t="shared" si="88"/>
        <v>100</v>
      </c>
    </row>
    <row r="606" spans="1:13" ht="56.25" x14ac:dyDescent="0.3">
      <c r="A606" s="78" t="s">
        <v>472</v>
      </c>
      <c r="B606" s="18" t="s">
        <v>304</v>
      </c>
      <c r="C606" s="21" t="s">
        <v>113</v>
      </c>
      <c r="D606" s="21" t="s">
        <v>21</v>
      </c>
      <c r="E606" s="18" t="s">
        <v>91</v>
      </c>
      <c r="F606" s="18" t="s">
        <v>17</v>
      </c>
      <c r="G606" s="18" t="s">
        <v>53</v>
      </c>
      <c r="H606" s="17" t="s">
        <v>429</v>
      </c>
      <c r="I606" s="18" t="s">
        <v>19</v>
      </c>
      <c r="J606" s="99">
        <f>J607</f>
        <v>1087.5</v>
      </c>
      <c r="K606" s="99">
        <f>K607</f>
        <v>367.5</v>
      </c>
      <c r="L606" s="99">
        <f>L607</f>
        <v>367.5</v>
      </c>
      <c r="M606" s="158">
        <f t="shared" si="88"/>
        <v>100</v>
      </c>
    </row>
    <row r="607" spans="1:13" ht="37.5" x14ac:dyDescent="0.3">
      <c r="A607" s="40" t="s">
        <v>35</v>
      </c>
      <c r="B607" s="18" t="s">
        <v>304</v>
      </c>
      <c r="C607" s="21" t="s">
        <v>113</v>
      </c>
      <c r="D607" s="21" t="s">
        <v>21</v>
      </c>
      <c r="E607" s="18" t="s">
        <v>91</v>
      </c>
      <c r="F607" s="18" t="s">
        <v>17</v>
      </c>
      <c r="G607" s="18" t="s">
        <v>53</v>
      </c>
      <c r="H607" s="17" t="s">
        <v>429</v>
      </c>
      <c r="I607" s="18" t="s">
        <v>36</v>
      </c>
      <c r="J607" s="99">
        <v>1087.5</v>
      </c>
      <c r="K607" s="99">
        <v>367.5</v>
      </c>
      <c r="L607" s="99">
        <v>367.5</v>
      </c>
      <c r="M607" s="158">
        <f t="shared" si="88"/>
        <v>100</v>
      </c>
    </row>
    <row r="608" spans="1:13" ht="112.5" x14ac:dyDescent="0.3">
      <c r="A608" s="71" t="s">
        <v>473</v>
      </c>
      <c r="B608" s="18" t="s">
        <v>304</v>
      </c>
      <c r="C608" s="21" t="s">
        <v>113</v>
      </c>
      <c r="D608" s="21" t="s">
        <v>21</v>
      </c>
      <c r="E608" s="18" t="s">
        <v>91</v>
      </c>
      <c r="F608" s="18" t="s">
        <v>17</v>
      </c>
      <c r="G608" s="18" t="s">
        <v>53</v>
      </c>
      <c r="H608" s="17" t="s">
        <v>460</v>
      </c>
      <c r="I608" s="18" t="s">
        <v>19</v>
      </c>
      <c r="J608" s="99">
        <f>J609</f>
        <v>73.55</v>
      </c>
      <c r="K608" s="99">
        <f>K609</f>
        <v>73.55</v>
      </c>
      <c r="L608" s="99">
        <f>L609</f>
        <v>73.55</v>
      </c>
      <c r="M608" s="158">
        <f t="shared" si="88"/>
        <v>100</v>
      </c>
    </row>
    <row r="609" spans="1:13" ht="37.5" x14ac:dyDescent="0.3">
      <c r="A609" s="40" t="s">
        <v>35</v>
      </c>
      <c r="B609" s="18" t="s">
        <v>304</v>
      </c>
      <c r="C609" s="21" t="s">
        <v>113</v>
      </c>
      <c r="D609" s="21" t="s">
        <v>21</v>
      </c>
      <c r="E609" s="18" t="s">
        <v>91</v>
      </c>
      <c r="F609" s="18" t="s">
        <v>17</v>
      </c>
      <c r="G609" s="18" t="s">
        <v>53</v>
      </c>
      <c r="H609" s="17" t="s">
        <v>460</v>
      </c>
      <c r="I609" s="18" t="s">
        <v>36</v>
      </c>
      <c r="J609" s="99">
        <v>73.55</v>
      </c>
      <c r="K609" s="99">
        <v>73.55</v>
      </c>
      <c r="L609" s="99">
        <v>73.55</v>
      </c>
      <c r="M609" s="158">
        <f t="shared" si="88"/>
        <v>100</v>
      </c>
    </row>
    <row r="610" spans="1:13" ht="75" x14ac:dyDescent="0.3">
      <c r="A610" s="71" t="s">
        <v>480</v>
      </c>
      <c r="B610" s="18" t="s">
        <v>304</v>
      </c>
      <c r="C610" s="21" t="s">
        <v>113</v>
      </c>
      <c r="D610" s="21" t="s">
        <v>21</v>
      </c>
      <c r="E610" s="18" t="s">
        <v>91</v>
      </c>
      <c r="F610" s="18" t="s">
        <v>17</v>
      </c>
      <c r="G610" s="18" t="s">
        <v>53</v>
      </c>
      <c r="H610" s="17" t="s">
        <v>461</v>
      </c>
      <c r="I610" s="18" t="s">
        <v>19</v>
      </c>
      <c r="J610" s="99">
        <f>J611</f>
        <v>112.5</v>
      </c>
      <c r="K610" s="99">
        <f>K611</f>
        <v>112.5</v>
      </c>
      <c r="L610" s="99">
        <f>L611</f>
        <v>112.5</v>
      </c>
      <c r="M610" s="158">
        <f t="shared" si="88"/>
        <v>100</v>
      </c>
    </row>
    <row r="611" spans="1:13" ht="37.5" x14ac:dyDescent="0.3">
      <c r="A611" s="40" t="s">
        <v>35</v>
      </c>
      <c r="B611" s="18" t="s">
        <v>304</v>
      </c>
      <c r="C611" s="21" t="s">
        <v>113</v>
      </c>
      <c r="D611" s="21" t="s">
        <v>21</v>
      </c>
      <c r="E611" s="18" t="s">
        <v>91</v>
      </c>
      <c r="F611" s="18" t="s">
        <v>17</v>
      </c>
      <c r="G611" s="18" t="s">
        <v>53</v>
      </c>
      <c r="H611" s="17" t="s">
        <v>461</v>
      </c>
      <c r="I611" s="18" t="s">
        <v>36</v>
      </c>
      <c r="J611" s="99">
        <v>112.5</v>
      </c>
      <c r="K611" s="99">
        <v>112.5</v>
      </c>
      <c r="L611" s="99">
        <v>112.5</v>
      </c>
      <c r="M611" s="158">
        <f t="shared" si="88"/>
        <v>100</v>
      </c>
    </row>
    <row r="612" spans="1:13" ht="37.5" x14ac:dyDescent="0.3">
      <c r="A612" s="40" t="s">
        <v>240</v>
      </c>
      <c r="B612" s="18" t="s">
        <v>304</v>
      </c>
      <c r="C612" s="21" t="s">
        <v>113</v>
      </c>
      <c r="D612" s="21" t="s">
        <v>21</v>
      </c>
      <c r="E612" s="18" t="s">
        <v>91</v>
      </c>
      <c r="F612" s="18" t="s">
        <v>17</v>
      </c>
      <c r="G612" s="18" t="s">
        <v>52</v>
      </c>
      <c r="H612" s="17" t="s">
        <v>134</v>
      </c>
      <c r="I612" s="18" t="s">
        <v>19</v>
      </c>
      <c r="J612" s="99">
        <f>J613+J618+J620</f>
        <v>74565.11</v>
      </c>
      <c r="K612" s="99">
        <f>K613+K618+K620</f>
        <v>78822.720000000001</v>
      </c>
      <c r="L612" s="99">
        <f>L613+L618+L620</f>
        <v>76516.460000000021</v>
      </c>
      <c r="M612" s="158">
        <f t="shared" si="88"/>
        <v>97.074117716313296</v>
      </c>
    </row>
    <row r="613" spans="1:13" ht="37.5" x14ac:dyDescent="0.3">
      <c r="A613" s="47" t="s">
        <v>66</v>
      </c>
      <c r="B613" s="18" t="s">
        <v>304</v>
      </c>
      <c r="C613" s="21" t="s">
        <v>113</v>
      </c>
      <c r="D613" s="21" t="s">
        <v>21</v>
      </c>
      <c r="E613" s="18" t="s">
        <v>91</v>
      </c>
      <c r="F613" s="18" t="s">
        <v>17</v>
      </c>
      <c r="G613" s="18" t="s">
        <v>52</v>
      </c>
      <c r="H613" s="17" t="s">
        <v>67</v>
      </c>
      <c r="I613" s="18" t="s">
        <v>19</v>
      </c>
      <c r="J613" s="99">
        <f>J614+J615+J617+J616</f>
        <v>71823.820000000007</v>
      </c>
      <c r="K613" s="99">
        <f>K614+K615+K617+K616</f>
        <v>75905.86</v>
      </c>
      <c r="L613" s="99">
        <f>L614+L615+L617+L616</f>
        <v>73644.340000000011</v>
      </c>
      <c r="M613" s="158">
        <f t="shared" si="88"/>
        <v>97.020625285057065</v>
      </c>
    </row>
    <row r="614" spans="1:13" ht="93.75" x14ac:dyDescent="0.3">
      <c r="A614" s="40" t="s">
        <v>34</v>
      </c>
      <c r="B614" s="18" t="s">
        <v>304</v>
      </c>
      <c r="C614" s="21" t="s">
        <v>113</v>
      </c>
      <c r="D614" s="21" t="s">
        <v>21</v>
      </c>
      <c r="E614" s="18" t="s">
        <v>91</v>
      </c>
      <c r="F614" s="18" t="s">
        <v>17</v>
      </c>
      <c r="G614" s="18" t="s">
        <v>52</v>
      </c>
      <c r="H614" s="17" t="s">
        <v>67</v>
      </c>
      <c r="I614" s="18" t="s">
        <v>28</v>
      </c>
      <c r="J614" s="99">
        <v>54184.76</v>
      </c>
      <c r="K614" s="99">
        <v>58375.78</v>
      </c>
      <c r="L614" s="99">
        <v>58251.97</v>
      </c>
      <c r="M614" s="158">
        <f t="shared" si="88"/>
        <v>99.78790861552514</v>
      </c>
    </row>
    <row r="615" spans="1:13" ht="37.5" x14ac:dyDescent="0.3">
      <c r="A615" s="40" t="s">
        <v>35</v>
      </c>
      <c r="B615" s="18" t="s">
        <v>304</v>
      </c>
      <c r="C615" s="21" t="s">
        <v>113</v>
      </c>
      <c r="D615" s="21" t="s">
        <v>21</v>
      </c>
      <c r="E615" s="18" t="s">
        <v>91</v>
      </c>
      <c r="F615" s="18" t="s">
        <v>17</v>
      </c>
      <c r="G615" s="18" t="s">
        <v>52</v>
      </c>
      <c r="H615" s="17" t="s">
        <v>67</v>
      </c>
      <c r="I615" s="18" t="s">
        <v>36</v>
      </c>
      <c r="J615" s="99">
        <v>11131.65</v>
      </c>
      <c r="K615" s="99">
        <v>12077.94</v>
      </c>
      <c r="L615" s="99">
        <v>11575.35</v>
      </c>
      <c r="M615" s="158">
        <f t="shared" si="88"/>
        <v>95.838777142459719</v>
      </c>
    </row>
    <row r="616" spans="1:13" ht="37.5" x14ac:dyDescent="0.3">
      <c r="A616" s="40" t="s">
        <v>487</v>
      </c>
      <c r="B616" s="18" t="s">
        <v>304</v>
      </c>
      <c r="C616" s="21" t="s">
        <v>113</v>
      </c>
      <c r="D616" s="21" t="s">
        <v>21</v>
      </c>
      <c r="E616" s="18" t="s">
        <v>91</v>
      </c>
      <c r="F616" s="18" t="s">
        <v>17</v>
      </c>
      <c r="G616" s="18" t="s">
        <v>52</v>
      </c>
      <c r="H616" s="17" t="s">
        <v>67</v>
      </c>
      <c r="I616" s="18" t="s">
        <v>486</v>
      </c>
      <c r="J616" s="99">
        <v>6000</v>
      </c>
      <c r="K616" s="99">
        <v>5003</v>
      </c>
      <c r="L616" s="99">
        <v>3372.3</v>
      </c>
      <c r="M616" s="158">
        <f t="shared" si="88"/>
        <v>67.405556666000393</v>
      </c>
    </row>
    <row r="617" spans="1:13" x14ac:dyDescent="0.3">
      <c r="A617" s="47" t="s">
        <v>37</v>
      </c>
      <c r="B617" s="18" t="s">
        <v>304</v>
      </c>
      <c r="C617" s="21" t="s">
        <v>113</v>
      </c>
      <c r="D617" s="21" t="s">
        <v>21</v>
      </c>
      <c r="E617" s="18" t="s">
        <v>91</v>
      </c>
      <c r="F617" s="18" t="s">
        <v>17</v>
      </c>
      <c r="G617" s="18" t="s">
        <v>52</v>
      </c>
      <c r="H617" s="17" t="s">
        <v>67</v>
      </c>
      <c r="I617" s="18" t="s">
        <v>38</v>
      </c>
      <c r="J617" s="99">
        <v>507.41</v>
      </c>
      <c r="K617" s="99">
        <v>449.14</v>
      </c>
      <c r="L617" s="99">
        <v>444.72</v>
      </c>
      <c r="M617" s="158">
        <f t="shared" si="88"/>
        <v>99.015897047691155</v>
      </c>
    </row>
    <row r="618" spans="1:13" x14ac:dyDescent="0.3">
      <c r="A618" s="73" t="s">
        <v>361</v>
      </c>
      <c r="B618" s="18" t="s">
        <v>304</v>
      </c>
      <c r="C618" s="21" t="s">
        <v>113</v>
      </c>
      <c r="D618" s="21" t="s">
        <v>21</v>
      </c>
      <c r="E618" s="18" t="s">
        <v>91</v>
      </c>
      <c r="F618" s="18" t="s">
        <v>17</v>
      </c>
      <c r="G618" s="18" t="s">
        <v>52</v>
      </c>
      <c r="H618" s="17" t="s">
        <v>129</v>
      </c>
      <c r="I618" s="18" t="s">
        <v>19</v>
      </c>
      <c r="J618" s="99">
        <f>J619</f>
        <v>1818.4</v>
      </c>
      <c r="K618" s="99">
        <f>K619</f>
        <v>2213.2800000000002</v>
      </c>
      <c r="L618" s="99">
        <f>L619</f>
        <v>2168.5500000000002</v>
      </c>
      <c r="M618" s="158">
        <f t="shared" si="88"/>
        <v>97.979017566688356</v>
      </c>
    </row>
    <row r="619" spans="1:13" ht="37.5" x14ac:dyDescent="0.3">
      <c r="A619" s="40" t="s">
        <v>35</v>
      </c>
      <c r="B619" s="18" t="s">
        <v>304</v>
      </c>
      <c r="C619" s="21" t="s">
        <v>113</v>
      </c>
      <c r="D619" s="21" t="s">
        <v>21</v>
      </c>
      <c r="E619" s="18" t="s">
        <v>91</v>
      </c>
      <c r="F619" s="18" t="s">
        <v>17</v>
      </c>
      <c r="G619" s="18" t="s">
        <v>52</v>
      </c>
      <c r="H619" s="17" t="s">
        <v>129</v>
      </c>
      <c r="I619" s="18" t="s">
        <v>36</v>
      </c>
      <c r="J619" s="99">
        <v>1818.4</v>
      </c>
      <c r="K619" s="99">
        <v>2213.2800000000002</v>
      </c>
      <c r="L619" s="99">
        <v>2168.5500000000002</v>
      </c>
      <c r="M619" s="158">
        <f t="shared" si="88"/>
        <v>97.979017566688356</v>
      </c>
    </row>
    <row r="620" spans="1:13" ht="56.25" x14ac:dyDescent="0.3">
      <c r="A620" s="67" t="s">
        <v>127</v>
      </c>
      <c r="B620" s="18" t="s">
        <v>304</v>
      </c>
      <c r="C620" s="21" t="s">
        <v>113</v>
      </c>
      <c r="D620" s="21" t="s">
        <v>21</v>
      </c>
      <c r="E620" s="18" t="s">
        <v>91</v>
      </c>
      <c r="F620" s="18" t="s">
        <v>17</v>
      </c>
      <c r="G620" s="18" t="s">
        <v>52</v>
      </c>
      <c r="H620" s="17" t="s">
        <v>128</v>
      </c>
      <c r="I620" s="18" t="s">
        <v>19</v>
      </c>
      <c r="J620" s="99">
        <f>J621</f>
        <v>922.89</v>
      </c>
      <c r="K620" s="99">
        <f>K621</f>
        <v>703.58</v>
      </c>
      <c r="L620" s="99">
        <f>L621</f>
        <v>703.57</v>
      </c>
      <c r="M620" s="158">
        <f t="shared" si="88"/>
        <v>99.998578697518397</v>
      </c>
    </row>
    <row r="621" spans="1:13" ht="93.75" x14ac:dyDescent="0.3">
      <c r="A621" s="40" t="s">
        <v>34</v>
      </c>
      <c r="B621" s="18" t="s">
        <v>304</v>
      </c>
      <c r="C621" s="21" t="s">
        <v>113</v>
      </c>
      <c r="D621" s="21" t="s">
        <v>21</v>
      </c>
      <c r="E621" s="18" t="s">
        <v>91</v>
      </c>
      <c r="F621" s="18" t="s">
        <v>17</v>
      </c>
      <c r="G621" s="18" t="s">
        <v>52</v>
      </c>
      <c r="H621" s="17" t="s">
        <v>128</v>
      </c>
      <c r="I621" s="18" t="s">
        <v>28</v>
      </c>
      <c r="J621" s="99">
        <v>922.89</v>
      </c>
      <c r="K621" s="99">
        <v>703.58</v>
      </c>
      <c r="L621" s="99">
        <v>703.57</v>
      </c>
      <c r="M621" s="158">
        <f t="shared" si="88"/>
        <v>99.998578697518397</v>
      </c>
    </row>
    <row r="622" spans="1:13" x14ac:dyDescent="0.3">
      <c r="A622" s="53" t="s">
        <v>530</v>
      </c>
      <c r="B622" s="18" t="s">
        <v>304</v>
      </c>
      <c r="C622" s="21" t="s">
        <v>113</v>
      </c>
      <c r="D622" s="21" t="s">
        <v>21</v>
      </c>
      <c r="E622" s="18" t="s">
        <v>91</v>
      </c>
      <c r="F622" s="18" t="s">
        <v>17</v>
      </c>
      <c r="G622" s="18" t="s">
        <v>531</v>
      </c>
      <c r="H622" s="17" t="s">
        <v>18</v>
      </c>
      <c r="I622" s="18" t="s">
        <v>19</v>
      </c>
      <c r="J622" s="99">
        <f>J623</f>
        <v>0</v>
      </c>
      <c r="K622" s="99">
        <f>K623</f>
        <v>151.52000000000001</v>
      </c>
      <c r="L622" s="99">
        <f>L623</f>
        <v>151.52000000000001</v>
      </c>
      <c r="M622" s="158">
        <f t="shared" si="88"/>
        <v>100</v>
      </c>
    </row>
    <row r="623" spans="1:13" ht="75" x14ac:dyDescent="0.3">
      <c r="A623" s="64" t="s">
        <v>533</v>
      </c>
      <c r="B623" s="18" t="s">
        <v>304</v>
      </c>
      <c r="C623" s="21" t="s">
        <v>113</v>
      </c>
      <c r="D623" s="21" t="s">
        <v>21</v>
      </c>
      <c r="E623" s="18" t="s">
        <v>91</v>
      </c>
      <c r="F623" s="18" t="s">
        <v>17</v>
      </c>
      <c r="G623" s="18" t="s">
        <v>531</v>
      </c>
      <c r="H623" s="17" t="s">
        <v>532</v>
      </c>
      <c r="I623" s="18" t="s">
        <v>19</v>
      </c>
      <c r="J623" s="99">
        <f>J624+J625</f>
        <v>0</v>
      </c>
      <c r="K623" s="99">
        <f>K624+K625</f>
        <v>151.52000000000001</v>
      </c>
      <c r="L623" s="99">
        <f>L624+L625</f>
        <v>151.52000000000001</v>
      </c>
      <c r="M623" s="158">
        <f t="shared" si="88"/>
        <v>100</v>
      </c>
    </row>
    <row r="624" spans="1:13" x14ac:dyDescent="0.3">
      <c r="A624" s="40" t="s">
        <v>42</v>
      </c>
      <c r="B624" s="18" t="s">
        <v>304</v>
      </c>
      <c r="C624" s="21" t="s">
        <v>113</v>
      </c>
      <c r="D624" s="21" t="s">
        <v>21</v>
      </c>
      <c r="E624" s="18" t="s">
        <v>91</v>
      </c>
      <c r="F624" s="18" t="s">
        <v>17</v>
      </c>
      <c r="G624" s="18" t="s">
        <v>531</v>
      </c>
      <c r="H624" s="17" t="s">
        <v>532</v>
      </c>
      <c r="I624" s="18" t="s">
        <v>92</v>
      </c>
      <c r="J624" s="99">
        <v>0</v>
      </c>
      <c r="K624" s="99">
        <v>101.01</v>
      </c>
      <c r="L624" s="99">
        <v>101.01</v>
      </c>
      <c r="M624" s="158">
        <f t="shared" si="88"/>
        <v>100</v>
      </c>
    </row>
    <row r="625" spans="1:13" ht="56.25" x14ac:dyDescent="0.3">
      <c r="A625" s="40" t="s">
        <v>103</v>
      </c>
      <c r="B625" s="18" t="s">
        <v>304</v>
      </c>
      <c r="C625" s="21" t="s">
        <v>113</v>
      </c>
      <c r="D625" s="21" t="s">
        <v>21</v>
      </c>
      <c r="E625" s="18" t="s">
        <v>91</v>
      </c>
      <c r="F625" s="18" t="s">
        <v>17</v>
      </c>
      <c r="G625" s="18" t="s">
        <v>531</v>
      </c>
      <c r="H625" s="17" t="s">
        <v>532</v>
      </c>
      <c r="I625" s="18" t="s">
        <v>104</v>
      </c>
      <c r="J625" s="99">
        <v>0</v>
      </c>
      <c r="K625" s="99">
        <v>50.51</v>
      </c>
      <c r="L625" s="99">
        <v>50.51</v>
      </c>
      <c r="M625" s="158">
        <f t="shared" si="88"/>
        <v>100</v>
      </c>
    </row>
    <row r="626" spans="1:13" ht="75" x14ac:dyDescent="0.3">
      <c r="A626" s="40" t="s">
        <v>336</v>
      </c>
      <c r="B626" s="18" t="s">
        <v>304</v>
      </c>
      <c r="C626" s="21" t="s">
        <v>113</v>
      </c>
      <c r="D626" s="21" t="s">
        <v>21</v>
      </c>
      <c r="E626" s="18" t="s">
        <v>337</v>
      </c>
      <c r="F626" s="18" t="s">
        <v>17</v>
      </c>
      <c r="G626" s="18" t="s">
        <v>16</v>
      </c>
      <c r="H626" s="17" t="s">
        <v>18</v>
      </c>
      <c r="I626" s="18" t="s">
        <v>19</v>
      </c>
      <c r="J626" s="99">
        <f t="shared" ref="J626:L627" si="89">J627</f>
        <v>20</v>
      </c>
      <c r="K626" s="99">
        <f t="shared" si="89"/>
        <v>20</v>
      </c>
      <c r="L626" s="99">
        <f t="shared" si="89"/>
        <v>20</v>
      </c>
      <c r="M626" s="158">
        <f t="shared" si="88"/>
        <v>100</v>
      </c>
    </row>
    <row r="627" spans="1:13" ht="56.25" x14ac:dyDescent="0.3">
      <c r="A627" s="40" t="s">
        <v>339</v>
      </c>
      <c r="B627" s="18" t="s">
        <v>304</v>
      </c>
      <c r="C627" s="21" t="s">
        <v>113</v>
      </c>
      <c r="D627" s="21" t="s">
        <v>21</v>
      </c>
      <c r="E627" s="18" t="s">
        <v>337</v>
      </c>
      <c r="F627" s="18" t="s">
        <v>17</v>
      </c>
      <c r="G627" s="18" t="s">
        <v>16</v>
      </c>
      <c r="H627" s="17" t="s">
        <v>341</v>
      </c>
      <c r="I627" s="18" t="s">
        <v>19</v>
      </c>
      <c r="J627" s="99">
        <f t="shared" si="89"/>
        <v>20</v>
      </c>
      <c r="K627" s="99">
        <f t="shared" si="89"/>
        <v>20</v>
      </c>
      <c r="L627" s="99">
        <f t="shared" si="89"/>
        <v>20</v>
      </c>
      <c r="M627" s="158">
        <f t="shared" si="88"/>
        <v>100</v>
      </c>
    </row>
    <row r="628" spans="1:13" ht="37.5" x14ac:dyDescent="0.3">
      <c r="A628" s="40" t="s">
        <v>35</v>
      </c>
      <c r="B628" s="18" t="s">
        <v>304</v>
      </c>
      <c r="C628" s="21" t="s">
        <v>113</v>
      </c>
      <c r="D628" s="21" t="s">
        <v>21</v>
      </c>
      <c r="E628" s="18" t="s">
        <v>337</v>
      </c>
      <c r="F628" s="18" t="s">
        <v>17</v>
      </c>
      <c r="G628" s="18" t="s">
        <v>16</v>
      </c>
      <c r="H628" s="17" t="s">
        <v>341</v>
      </c>
      <c r="I628" s="18" t="s">
        <v>36</v>
      </c>
      <c r="J628" s="99">
        <v>20</v>
      </c>
      <c r="K628" s="99">
        <v>20</v>
      </c>
      <c r="L628" s="99">
        <v>20</v>
      </c>
      <c r="M628" s="158">
        <f t="shared" si="88"/>
        <v>100</v>
      </c>
    </row>
    <row r="629" spans="1:13" x14ac:dyDescent="0.3">
      <c r="A629" s="51" t="s">
        <v>307</v>
      </c>
      <c r="B629" s="18" t="s">
        <v>304</v>
      </c>
      <c r="C629" s="17" t="s">
        <v>113</v>
      </c>
      <c r="D629" s="17" t="s">
        <v>52</v>
      </c>
      <c r="E629" s="21" t="s">
        <v>16</v>
      </c>
      <c r="F629" s="18" t="s">
        <v>17</v>
      </c>
      <c r="G629" s="18" t="s">
        <v>16</v>
      </c>
      <c r="H629" s="17" t="s">
        <v>18</v>
      </c>
      <c r="I629" s="18" t="s">
        <v>19</v>
      </c>
      <c r="J629" s="99">
        <f>J634+J630+J640</f>
        <v>1344.57</v>
      </c>
      <c r="K629" s="99">
        <f>K634+K630+K640</f>
        <v>1448.6499999999999</v>
      </c>
      <c r="L629" s="99">
        <f>L634+L630+L640</f>
        <v>1439.06</v>
      </c>
      <c r="M629" s="158">
        <f t="shared" si="88"/>
        <v>99.338004348876538</v>
      </c>
    </row>
    <row r="630" spans="1:13" ht="56.25" x14ac:dyDescent="0.3">
      <c r="A630" s="40" t="s">
        <v>358</v>
      </c>
      <c r="B630" s="18" t="s">
        <v>527</v>
      </c>
      <c r="C630" s="17" t="s">
        <v>113</v>
      </c>
      <c r="D630" s="17" t="s">
        <v>52</v>
      </c>
      <c r="E630" s="21" t="s">
        <v>91</v>
      </c>
      <c r="F630" s="18" t="s">
        <v>17</v>
      </c>
      <c r="G630" s="18" t="s">
        <v>16</v>
      </c>
      <c r="H630" s="17" t="s">
        <v>18</v>
      </c>
      <c r="I630" s="18" t="s">
        <v>19</v>
      </c>
      <c r="J630" s="99">
        <f t="shared" ref="J630:L632" si="90">J631</f>
        <v>0</v>
      </c>
      <c r="K630" s="99">
        <f t="shared" si="90"/>
        <v>0</v>
      </c>
      <c r="L630" s="99">
        <f t="shared" si="90"/>
        <v>0</v>
      </c>
      <c r="M630" s="158">
        <v>0</v>
      </c>
    </row>
    <row r="631" spans="1:13" ht="56.25" x14ac:dyDescent="0.3">
      <c r="A631" s="51" t="s">
        <v>524</v>
      </c>
      <c r="B631" s="18" t="s">
        <v>527</v>
      </c>
      <c r="C631" s="17" t="s">
        <v>113</v>
      </c>
      <c r="D631" s="17" t="s">
        <v>52</v>
      </c>
      <c r="E631" s="21" t="s">
        <v>91</v>
      </c>
      <c r="F631" s="18" t="s">
        <v>17</v>
      </c>
      <c r="G631" s="18" t="s">
        <v>68</v>
      </c>
      <c r="H631" s="17" t="s">
        <v>18</v>
      </c>
      <c r="I631" s="18" t="s">
        <v>19</v>
      </c>
      <c r="J631" s="99">
        <f t="shared" si="90"/>
        <v>0</v>
      </c>
      <c r="K631" s="99">
        <f t="shared" si="90"/>
        <v>0</v>
      </c>
      <c r="L631" s="99">
        <f t="shared" si="90"/>
        <v>0</v>
      </c>
      <c r="M631" s="158">
        <v>0</v>
      </c>
    </row>
    <row r="632" spans="1:13" ht="37.5" x14ac:dyDescent="0.3">
      <c r="A632" s="64" t="s">
        <v>528</v>
      </c>
      <c r="B632" s="18" t="s">
        <v>527</v>
      </c>
      <c r="C632" s="17" t="s">
        <v>113</v>
      </c>
      <c r="D632" s="17" t="s">
        <v>52</v>
      </c>
      <c r="E632" s="21" t="s">
        <v>91</v>
      </c>
      <c r="F632" s="18" t="s">
        <v>17</v>
      </c>
      <c r="G632" s="18" t="s">
        <v>68</v>
      </c>
      <c r="H632" s="17" t="s">
        <v>529</v>
      </c>
      <c r="I632" s="18" t="s">
        <v>19</v>
      </c>
      <c r="J632" s="99">
        <f t="shared" si="90"/>
        <v>0</v>
      </c>
      <c r="K632" s="99">
        <f t="shared" si="90"/>
        <v>0</v>
      </c>
      <c r="L632" s="99">
        <f t="shared" si="90"/>
        <v>0</v>
      </c>
      <c r="M632" s="158">
        <v>0</v>
      </c>
    </row>
    <row r="633" spans="1:13" ht="37.5" x14ac:dyDescent="0.3">
      <c r="A633" s="40" t="s">
        <v>35</v>
      </c>
      <c r="B633" s="18" t="s">
        <v>527</v>
      </c>
      <c r="C633" s="17" t="s">
        <v>113</v>
      </c>
      <c r="D633" s="17" t="s">
        <v>52</v>
      </c>
      <c r="E633" s="21" t="s">
        <v>91</v>
      </c>
      <c r="F633" s="18" t="s">
        <v>17</v>
      </c>
      <c r="G633" s="18" t="s">
        <v>68</v>
      </c>
      <c r="H633" s="17" t="s">
        <v>529</v>
      </c>
      <c r="I633" s="18" t="s">
        <v>36</v>
      </c>
      <c r="J633" s="99">
        <v>0</v>
      </c>
      <c r="K633" s="99">
        <v>0</v>
      </c>
      <c r="L633" s="99">
        <v>0</v>
      </c>
      <c r="M633" s="158">
        <v>0</v>
      </c>
    </row>
    <row r="634" spans="1:13" ht="37.5" x14ac:dyDescent="0.3">
      <c r="A634" s="75" t="s">
        <v>308</v>
      </c>
      <c r="B634" s="18" t="s">
        <v>304</v>
      </c>
      <c r="C634" s="17" t="s">
        <v>113</v>
      </c>
      <c r="D634" s="17" t="s">
        <v>52</v>
      </c>
      <c r="E634" s="21" t="s">
        <v>305</v>
      </c>
      <c r="F634" s="18" t="s">
        <v>17</v>
      </c>
      <c r="G634" s="18" t="s">
        <v>16</v>
      </c>
      <c r="H634" s="17" t="s">
        <v>18</v>
      </c>
      <c r="I634" s="18" t="s">
        <v>19</v>
      </c>
      <c r="J634" s="99">
        <f>J638+J635</f>
        <v>1344.57</v>
      </c>
      <c r="K634" s="99">
        <f>K638+K635</f>
        <v>1428.56</v>
      </c>
      <c r="L634" s="99">
        <f>L638+L635</f>
        <v>1418.97</v>
      </c>
      <c r="M634" s="158">
        <f t="shared" si="88"/>
        <v>99.328694629557049</v>
      </c>
    </row>
    <row r="635" spans="1:13" ht="37.5" x14ac:dyDescent="0.3">
      <c r="A635" s="40" t="s">
        <v>66</v>
      </c>
      <c r="B635" s="18" t="s">
        <v>304</v>
      </c>
      <c r="C635" s="17" t="s">
        <v>113</v>
      </c>
      <c r="D635" s="17" t="s">
        <v>52</v>
      </c>
      <c r="E635" s="21" t="s">
        <v>305</v>
      </c>
      <c r="F635" s="18" t="s">
        <v>17</v>
      </c>
      <c r="G635" s="18" t="s">
        <v>16</v>
      </c>
      <c r="H635" s="17" t="s">
        <v>27</v>
      </c>
      <c r="I635" s="18" t="s">
        <v>19</v>
      </c>
      <c r="J635" s="99">
        <f>J636+J637</f>
        <v>51.7</v>
      </c>
      <c r="K635" s="99">
        <f>K636+K637</f>
        <v>51.7</v>
      </c>
      <c r="L635" s="99">
        <f>L636+L637</f>
        <v>51.7</v>
      </c>
      <c r="M635" s="158">
        <f t="shared" si="88"/>
        <v>100</v>
      </c>
    </row>
    <row r="636" spans="1:13" ht="93.75" x14ac:dyDescent="0.3">
      <c r="A636" s="51" t="s">
        <v>34</v>
      </c>
      <c r="B636" s="18" t="s">
        <v>304</v>
      </c>
      <c r="C636" s="17" t="s">
        <v>113</v>
      </c>
      <c r="D636" s="17" t="s">
        <v>52</v>
      </c>
      <c r="E636" s="21" t="s">
        <v>305</v>
      </c>
      <c r="F636" s="18" t="s">
        <v>17</v>
      </c>
      <c r="G636" s="18" t="s">
        <v>16</v>
      </c>
      <c r="H636" s="17" t="s">
        <v>27</v>
      </c>
      <c r="I636" s="18" t="s">
        <v>28</v>
      </c>
      <c r="J636" s="99">
        <v>27.7</v>
      </c>
      <c r="K636" s="99">
        <v>27.7</v>
      </c>
      <c r="L636" s="99">
        <v>27.7</v>
      </c>
      <c r="M636" s="158">
        <f t="shared" si="88"/>
        <v>100</v>
      </c>
    </row>
    <row r="637" spans="1:13" ht="37.5" x14ac:dyDescent="0.3">
      <c r="A637" s="40" t="s">
        <v>35</v>
      </c>
      <c r="B637" s="18" t="s">
        <v>304</v>
      </c>
      <c r="C637" s="17" t="s">
        <v>113</v>
      </c>
      <c r="D637" s="17" t="s">
        <v>52</v>
      </c>
      <c r="E637" s="21" t="s">
        <v>305</v>
      </c>
      <c r="F637" s="18" t="s">
        <v>17</v>
      </c>
      <c r="G637" s="18" t="s">
        <v>16</v>
      </c>
      <c r="H637" s="17" t="s">
        <v>27</v>
      </c>
      <c r="I637" s="18" t="s">
        <v>36</v>
      </c>
      <c r="J637" s="99">
        <v>24</v>
      </c>
      <c r="K637" s="99">
        <v>24</v>
      </c>
      <c r="L637" s="99">
        <v>24</v>
      </c>
      <c r="M637" s="158">
        <f t="shared" si="88"/>
        <v>100</v>
      </c>
    </row>
    <row r="638" spans="1:13" ht="93.75" x14ac:dyDescent="0.3">
      <c r="A638" s="40" t="s">
        <v>34</v>
      </c>
      <c r="B638" s="18" t="s">
        <v>304</v>
      </c>
      <c r="C638" s="17" t="s">
        <v>113</v>
      </c>
      <c r="D638" s="17" t="s">
        <v>52</v>
      </c>
      <c r="E638" s="21" t="s">
        <v>305</v>
      </c>
      <c r="F638" s="18" t="s">
        <v>17</v>
      </c>
      <c r="G638" s="18" t="s">
        <v>16</v>
      </c>
      <c r="H638" s="17" t="s">
        <v>30</v>
      </c>
      <c r="I638" s="18" t="s">
        <v>19</v>
      </c>
      <c r="J638" s="99">
        <f t="shared" ref="J638:L638" si="91">J639</f>
        <v>1292.8699999999999</v>
      </c>
      <c r="K638" s="99">
        <f t="shared" si="91"/>
        <v>1376.86</v>
      </c>
      <c r="L638" s="99">
        <f t="shared" si="91"/>
        <v>1367.27</v>
      </c>
      <c r="M638" s="158">
        <f t="shared" si="88"/>
        <v>99.303487645802775</v>
      </c>
    </row>
    <row r="639" spans="1:13" ht="93.75" x14ac:dyDescent="0.3">
      <c r="A639" s="51" t="s">
        <v>34</v>
      </c>
      <c r="B639" s="18" t="s">
        <v>304</v>
      </c>
      <c r="C639" s="17" t="s">
        <v>113</v>
      </c>
      <c r="D639" s="17" t="s">
        <v>52</v>
      </c>
      <c r="E639" s="21" t="s">
        <v>305</v>
      </c>
      <c r="F639" s="18" t="s">
        <v>17</v>
      </c>
      <c r="G639" s="18" t="s">
        <v>16</v>
      </c>
      <c r="H639" s="17" t="s">
        <v>30</v>
      </c>
      <c r="I639" s="18" t="s">
        <v>28</v>
      </c>
      <c r="J639" s="99">
        <v>1292.8699999999999</v>
      </c>
      <c r="K639" s="99">
        <v>1376.86</v>
      </c>
      <c r="L639" s="99">
        <v>1367.27</v>
      </c>
      <c r="M639" s="158">
        <f t="shared" si="88"/>
        <v>99.303487645802775</v>
      </c>
    </row>
    <row r="640" spans="1:13" ht="37.5" x14ac:dyDescent="0.3">
      <c r="A640" s="147" t="s">
        <v>579</v>
      </c>
      <c r="B640" s="18" t="s">
        <v>304</v>
      </c>
      <c r="C640" s="17" t="s">
        <v>113</v>
      </c>
      <c r="D640" s="17" t="s">
        <v>52</v>
      </c>
      <c r="E640" s="16">
        <v>98</v>
      </c>
      <c r="F640" s="16">
        <v>0</v>
      </c>
      <c r="G640" s="18" t="s">
        <v>16</v>
      </c>
      <c r="H640" s="17" t="s">
        <v>18</v>
      </c>
      <c r="I640" s="18" t="s">
        <v>19</v>
      </c>
      <c r="J640" s="99">
        <f t="shared" ref="J640:L642" si="92">J641</f>
        <v>0</v>
      </c>
      <c r="K640" s="99">
        <f t="shared" si="92"/>
        <v>20.09</v>
      </c>
      <c r="L640" s="99">
        <f t="shared" si="92"/>
        <v>20.09</v>
      </c>
      <c r="M640" s="158">
        <f t="shared" si="88"/>
        <v>100</v>
      </c>
    </row>
    <row r="641" spans="1:13" x14ac:dyDescent="0.3">
      <c r="A641" s="100" t="s">
        <v>580</v>
      </c>
      <c r="B641" s="18" t="s">
        <v>304</v>
      </c>
      <c r="C641" s="17" t="s">
        <v>113</v>
      </c>
      <c r="D641" s="17" t="s">
        <v>52</v>
      </c>
      <c r="E641" s="16">
        <v>98</v>
      </c>
      <c r="F641" s="16">
        <v>1</v>
      </c>
      <c r="G641" s="18" t="s">
        <v>16</v>
      </c>
      <c r="H641" s="17" t="s">
        <v>18</v>
      </c>
      <c r="I641" s="18" t="s">
        <v>19</v>
      </c>
      <c r="J641" s="99">
        <f t="shared" si="92"/>
        <v>0</v>
      </c>
      <c r="K641" s="99">
        <f t="shared" si="92"/>
        <v>20.09</v>
      </c>
      <c r="L641" s="99">
        <f t="shared" si="92"/>
        <v>20.09</v>
      </c>
      <c r="M641" s="158">
        <f t="shared" si="88"/>
        <v>100</v>
      </c>
    </row>
    <row r="642" spans="1:13" ht="150" x14ac:dyDescent="0.3">
      <c r="A642" s="51" t="s">
        <v>576</v>
      </c>
      <c r="B642" s="18" t="s">
        <v>304</v>
      </c>
      <c r="C642" s="17" t="s">
        <v>113</v>
      </c>
      <c r="D642" s="17" t="s">
        <v>52</v>
      </c>
      <c r="E642" s="16">
        <v>98</v>
      </c>
      <c r="F642" s="16">
        <v>1</v>
      </c>
      <c r="G642" s="18" t="s">
        <v>16</v>
      </c>
      <c r="H642" s="17" t="s">
        <v>578</v>
      </c>
      <c r="I642" s="18" t="s">
        <v>19</v>
      </c>
      <c r="J642" s="99">
        <f t="shared" si="92"/>
        <v>0</v>
      </c>
      <c r="K642" s="99">
        <f t="shared" si="92"/>
        <v>20.09</v>
      </c>
      <c r="L642" s="99">
        <f t="shared" si="92"/>
        <v>20.09</v>
      </c>
      <c r="M642" s="158">
        <f t="shared" si="88"/>
        <v>100</v>
      </c>
    </row>
    <row r="643" spans="1:13" ht="93.75" x14ac:dyDescent="0.3">
      <c r="A643" s="51" t="s">
        <v>34</v>
      </c>
      <c r="B643" s="18" t="s">
        <v>304</v>
      </c>
      <c r="C643" s="17" t="s">
        <v>113</v>
      </c>
      <c r="D643" s="17" t="s">
        <v>52</v>
      </c>
      <c r="E643" s="16">
        <v>98</v>
      </c>
      <c r="F643" s="16">
        <v>1</v>
      </c>
      <c r="G643" s="18" t="s">
        <v>16</v>
      </c>
      <c r="H643" s="17" t="s">
        <v>578</v>
      </c>
      <c r="I643" s="18" t="s">
        <v>28</v>
      </c>
      <c r="J643" s="99">
        <v>0</v>
      </c>
      <c r="K643" s="99">
        <v>20.09</v>
      </c>
      <c r="L643" s="99">
        <v>20.09</v>
      </c>
      <c r="M643" s="158">
        <f t="shared" si="88"/>
        <v>100</v>
      </c>
    </row>
    <row r="644" spans="1:13" x14ac:dyDescent="0.3">
      <c r="A644" s="60" t="s">
        <v>110</v>
      </c>
      <c r="B644" s="15" t="s">
        <v>304</v>
      </c>
      <c r="C644" s="15" t="s">
        <v>91</v>
      </c>
      <c r="D644" s="14" t="s">
        <v>16</v>
      </c>
      <c r="E644" s="20" t="s">
        <v>16</v>
      </c>
      <c r="F644" s="15" t="s">
        <v>17</v>
      </c>
      <c r="G644" s="15" t="s">
        <v>16</v>
      </c>
      <c r="H644" s="14" t="s">
        <v>18</v>
      </c>
      <c r="I644" s="15" t="s">
        <v>19</v>
      </c>
      <c r="J644" s="157">
        <f t="shared" ref="J644:L648" si="93">J645</f>
        <v>1.8</v>
      </c>
      <c r="K644" s="157">
        <f t="shared" si="93"/>
        <v>0.56999999999999995</v>
      </c>
      <c r="L644" s="157">
        <f t="shared" si="93"/>
        <v>0.56999999999999995</v>
      </c>
      <c r="M644" s="158">
        <f t="shared" si="88"/>
        <v>100</v>
      </c>
    </row>
    <row r="645" spans="1:13" x14ac:dyDescent="0.3">
      <c r="A645" s="60" t="s">
        <v>90</v>
      </c>
      <c r="B645" s="15" t="s">
        <v>304</v>
      </c>
      <c r="C645" s="15" t="s">
        <v>91</v>
      </c>
      <c r="D645" s="20" t="s">
        <v>52</v>
      </c>
      <c r="E645" s="20" t="s">
        <v>16</v>
      </c>
      <c r="F645" s="15" t="s">
        <v>17</v>
      </c>
      <c r="G645" s="15" t="s">
        <v>16</v>
      </c>
      <c r="H645" s="14" t="s">
        <v>18</v>
      </c>
      <c r="I645" s="15" t="s">
        <v>19</v>
      </c>
      <c r="J645" s="157">
        <f t="shared" si="93"/>
        <v>1.8</v>
      </c>
      <c r="K645" s="157">
        <f t="shared" si="93"/>
        <v>0.56999999999999995</v>
      </c>
      <c r="L645" s="157">
        <f t="shared" si="93"/>
        <v>0.56999999999999995</v>
      </c>
      <c r="M645" s="158">
        <f t="shared" si="88"/>
        <v>100</v>
      </c>
    </row>
    <row r="646" spans="1:13" ht="56.25" x14ac:dyDescent="0.3">
      <c r="A646" s="40" t="s">
        <v>358</v>
      </c>
      <c r="B646" s="18" t="s">
        <v>304</v>
      </c>
      <c r="C646" s="18" t="s">
        <v>91</v>
      </c>
      <c r="D646" s="17" t="s">
        <v>52</v>
      </c>
      <c r="E646" s="21" t="s">
        <v>91</v>
      </c>
      <c r="F646" s="18" t="s">
        <v>17</v>
      </c>
      <c r="G646" s="18" t="s">
        <v>16</v>
      </c>
      <c r="H646" s="17" t="s">
        <v>18</v>
      </c>
      <c r="I646" s="18" t="s">
        <v>19</v>
      </c>
      <c r="J646" s="99">
        <f>J647</f>
        <v>1.8</v>
      </c>
      <c r="K646" s="99">
        <f>K647</f>
        <v>0.56999999999999995</v>
      </c>
      <c r="L646" s="99">
        <f>L647</f>
        <v>0.56999999999999995</v>
      </c>
      <c r="M646" s="158">
        <f t="shared" si="88"/>
        <v>100</v>
      </c>
    </row>
    <row r="647" spans="1:13" ht="37.5" x14ac:dyDescent="0.3">
      <c r="A647" s="40" t="s">
        <v>240</v>
      </c>
      <c r="B647" s="18" t="s">
        <v>304</v>
      </c>
      <c r="C647" s="18" t="s">
        <v>91</v>
      </c>
      <c r="D647" s="17" t="s">
        <v>52</v>
      </c>
      <c r="E647" s="21" t="s">
        <v>91</v>
      </c>
      <c r="F647" s="18" t="s">
        <v>17</v>
      </c>
      <c r="G647" s="18" t="s">
        <v>52</v>
      </c>
      <c r="H647" s="17" t="s">
        <v>18</v>
      </c>
      <c r="I647" s="18" t="s">
        <v>19</v>
      </c>
      <c r="J647" s="99">
        <f t="shared" si="93"/>
        <v>1.8</v>
      </c>
      <c r="K647" s="99">
        <f t="shared" si="93"/>
        <v>0.56999999999999995</v>
      </c>
      <c r="L647" s="99">
        <f t="shared" si="93"/>
        <v>0.56999999999999995</v>
      </c>
      <c r="M647" s="158">
        <f t="shared" si="88"/>
        <v>100</v>
      </c>
    </row>
    <row r="648" spans="1:13" ht="37.5" x14ac:dyDescent="0.3">
      <c r="A648" s="47" t="s">
        <v>66</v>
      </c>
      <c r="B648" s="18" t="s">
        <v>304</v>
      </c>
      <c r="C648" s="18" t="s">
        <v>91</v>
      </c>
      <c r="D648" s="17" t="s">
        <v>52</v>
      </c>
      <c r="E648" s="21" t="s">
        <v>91</v>
      </c>
      <c r="F648" s="18" t="s">
        <v>17</v>
      </c>
      <c r="G648" s="18" t="s">
        <v>52</v>
      </c>
      <c r="H648" s="17" t="s">
        <v>67</v>
      </c>
      <c r="I648" s="18" t="s">
        <v>19</v>
      </c>
      <c r="J648" s="99">
        <f t="shared" si="93"/>
        <v>1.8</v>
      </c>
      <c r="K648" s="99">
        <f t="shared" si="93"/>
        <v>0.56999999999999995</v>
      </c>
      <c r="L648" s="99">
        <f t="shared" si="93"/>
        <v>0.56999999999999995</v>
      </c>
      <c r="M648" s="158">
        <f t="shared" si="88"/>
        <v>100</v>
      </c>
    </row>
    <row r="649" spans="1:13" ht="93.75" x14ac:dyDescent="0.3">
      <c r="A649" s="51" t="s">
        <v>34</v>
      </c>
      <c r="B649" s="18" t="s">
        <v>304</v>
      </c>
      <c r="C649" s="18" t="s">
        <v>91</v>
      </c>
      <c r="D649" s="17" t="s">
        <v>52</v>
      </c>
      <c r="E649" s="21" t="s">
        <v>91</v>
      </c>
      <c r="F649" s="18" t="s">
        <v>17</v>
      </c>
      <c r="G649" s="18" t="s">
        <v>52</v>
      </c>
      <c r="H649" s="17" t="s">
        <v>67</v>
      </c>
      <c r="I649" s="18" t="s">
        <v>28</v>
      </c>
      <c r="J649" s="99">
        <v>1.8</v>
      </c>
      <c r="K649" s="99">
        <v>0.56999999999999995</v>
      </c>
      <c r="L649" s="99">
        <v>0.56999999999999995</v>
      </c>
      <c r="M649" s="158">
        <f t="shared" si="88"/>
        <v>100</v>
      </c>
    </row>
    <row r="650" spans="1:13" ht="75" x14ac:dyDescent="0.3">
      <c r="A650" s="74" t="s">
        <v>250</v>
      </c>
      <c r="B650" s="15" t="s">
        <v>205</v>
      </c>
      <c r="C650" s="14" t="s">
        <v>16</v>
      </c>
      <c r="D650" s="14" t="s">
        <v>16</v>
      </c>
      <c r="E650" s="15" t="s">
        <v>16</v>
      </c>
      <c r="F650" s="15" t="s">
        <v>17</v>
      </c>
      <c r="G650" s="15" t="s">
        <v>16</v>
      </c>
      <c r="H650" s="14" t="s">
        <v>18</v>
      </c>
      <c r="I650" s="15" t="s">
        <v>19</v>
      </c>
      <c r="J650" s="157">
        <f>J659+J651</f>
        <v>667471.11</v>
      </c>
      <c r="K650" s="157">
        <f>K659+K651</f>
        <v>772872.51</v>
      </c>
      <c r="L650" s="157">
        <f>L659+L651</f>
        <v>775797.53999999992</v>
      </c>
      <c r="M650" s="158">
        <f t="shared" si="88"/>
        <v>100.37846216059619</v>
      </c>
    </row>
    <row r="651" spans="1:13" x14ac:dyDescent="0.3">
      <c r="A651" s="51" t="s">
        <v>20</v>
      </c>
      <c r="B651" s="19">
        <v>609</v>
      </c>
      <c r="C651" s="17" t="s">
        <v>21</v>
      </c>
      <c r="D651" s="17" t="s">
        <v>16</v>
      </c>
      <c r="E651" s="21" t="s">
        <v>16</v>
      </c>
      <c r="F651" s="18" t="s">
        <v>17</v>
      </c>
      <c r="G651" s="18" t="s">
        <v>16</v>
      </c>
      <c r="H651" s="17" t="s">
        <v>18</v>
      </c>
      <c r="I651" s="18" t="s">
        <v>19</v>
      </c>
      <c r="J651" s="99">
        <f t="shared" ref="J651:L653" si="94">J652</f>
        <v>0</v>
      </c>
      <c r="K651" s="99">
        <f t="shared" si="94"/>
        <v>17.149999999999999</v>
      </c>
      <c r="L651" s="99">
        <f t="shared" si="94"/>
        <v>17.149999999999999</v>
      </c>
      <c r="M651" s="158">
        <f t="shared" si="88"/>
        <v>100</v>
      </c>
    </row>
    <row r="652" spans="1:13" x14ac:dyDescent="0.3">
      <c r="A652" s="51" t="s">
        <v>40</v>
      </c>
      <c r="B652" s="19">
        <v>609</v>
      </c>
      <c r="C652" s="17" t="s">
        <v>21</v>
      </c>
      <c r="D652" s="18">
        <v>13</v>
      </c>
      <c r="E652" s="21" t="s">
        <v>16</v>
      </c>
      <c r="F652" s="18" t="s">
        <v>17</v>
      </c>
      <c r="G652" s="18" t="s">
        <v>16</v>
      </c>
      <c r="H652" s="17" t="s">
        <v>18</v>
      </c>
      <c r="I652" s="18" t="s">
        <v>19</v>
      </c>
      <c r="J652" s="99">
        <f t="shared" si="94"/>
        <v>0</v>
      </c>
      <c r="K652" s="99">
        <f t="shared" si="94"/>
        <v>17.149999999999999</v>
      </c>
      <c r="L652" s="99">
        <f t="shared" si="94"/>
        <v>17.149999999999999</v>
      </c>
      <c r="M652" s="158">
        <f t="shared" si="88"/>
        <v>100</v>
      </c>
    </row>
    <row r="653" spans="1:13" ht="37.5" x14ac:dyDescent="0.3">
      <c r="A653" s="51" t="s">
        <v>46</v>
      </c>
      <c r="B653" s="19">
        <v>609</v>
      </c>
      <c r="C653" s="17" t="s">
        <v>21</v>
      </c>
      <c r="D653" s="18">
        <v>13</v>
      </c>
      <c r="E653" s="18" t="s">
        <v>44</v>
      </c>
      <c r="F653" s="18" t="s">
        <v>17</v>
      </c>
      <c r="G653" s="18" t="s">
        <v>16</v>
      </c>
      <c r="H653" s="17" t="s">
        <v>18</v>
      </c>
      <c r="I653" s="18" t="s">
        <v>19</v>
      </c>
      <c r="J653" s="99">
        <f t="shared" si="94"/>
        <v>0</v>
      </c>
      <c r="K653" s="99">
        <f t="shared" si="94"/>
        <v>17.149999999999999</v>
      </c>
      <c r="L653" s="99">
        <f t="shared" si="94"/>
        <v>17.149999999999999</v>
      </c>
      <c r="M653" s="158">
        <f t="shared" si="88"/>
        <v>100</v>
      </c>
    </row>
    <row r="654" spans="1:13" ht="37.5" x14ac:dyDescent="0.3">
      <c r="A654" s="51" t="s">
        <v>60</v>
      </c>
      <c r="B654" s="19">
        <v>609</v>
      </c>
      <c r="C654" s="17" t="s">
        <v>21</v>
      </c>
      <c r="D654" s="18">
        <v>13</v>
      </c>
      <c r="E654" s="18" t="s">
        <v>44</v>
      </c>
      <c r="F654" s="18" t="s">
        <v>11</v>
      </c>
      <c r="G654" s="18" t="s">
        <v>16</v>
      </c>
      <c r="H654" s="17" t="s">
        <v>18</v>
      </c>
      <c r="I654" s="18" t="s">
        <v>19</v>
      </c>
      <c r="J654" s="99">
        <f>J655+J657</f>
        <v>0</v>
      </c>
      <c r="K654" s="99">
        <f>K655+K657</f>
        <v>17.149999999999999</v>
      </c>
      <c r="L654" s="99">
        <f>L655+L657</f>
        <v>17.149999999999999</v>
      </c>
      <c r="M654" s="158">
        <f t="shared" si="88"/>
        <v>100</v>
      </c>
    </row>
    <row r="655" spans="1:13" x14ac:dyDescent="0.3">
      <c r="A655" s="61" t="s">
        <v>41</v>
      </c>
      <c r="B655" s="19">
        <v>609</v>
      </c>
      <c r="C655" s="17" t="s">
        <v>21</v>
      </c>
      <c r="D655" s="21">
        <v>13</v>
      </c>
      <c r="E655" s="16">
        <v>51</v>
      </c>
      <c r="F655" s="16">
        <v>5</v>
      </c>
      <c r="G655" s="18" t="s">
        <v>16</v>
      </c>
      <c r="H655" s="17" t="s">
        <v>62</v>
      </c>
      <c r="I655" s="18" t="s">
        <v>19</v>
      </c>
      <c r="J655" s="99">
        <f>J656</f>
        <v>0</v>
      </c>
      <c r="K655" s="99">
        <f>K656</f>
        <v>12.15</v>
      </c>
      <c r="L655" s="99">
        <f>L656</f>
        <v>12.15</v>
      </c>
      <c r="M655" s="158">
        <f t="shared" ref="M655:M718" si="95">L655/K655*100</f>
        <v>100</v>
      </c>
    </row>
    <row r="656" spans="1:13" ht="93.75" x14ac:dyDescent="0.3">
      <c r="A656" s="51" t="s">
        <v>34</v>
      </c>
      <c r="B656" s="19">
        <v>609</v>
      </c>
      <c r="C656" s="17" t="s">
        <v>21</v>
      </c>
      <c r="D656" s="18">
        <v>13</v>
      </c>
      <c r="E656" s="16">
        <v>51</v>
      </c>
      <c r="F656" s="16">
        <v>5</v>
      </c>
      <c r="G656" s="18" t="s">
        <v>16</v>
      </c>
      <c r="H656" s="17" t="s">
        <v>62</v>
      </c>
      <c r="I656" s="18" t="s">
        <v>28</v>
      </c>
      <c r="J656" s="99">
        <v>0</v>
      </c>
      <c r="K656" s="99">
        <v>12.15</v>
      </c>
      <c r="L656" s="99">
        <v>12.15</v>
      </c>
      <c r="M656" s="158">
        <f t="shared" si="95"/>
        <v>100</v>
      </c>
    </row>
    <row r="657" spans="1:13" x14ac:dyDescent="0.3">
      <c r="A657" s="61" t="s">
        <v>63</v>
      </c>
      <c r="B657" s="19">
        <v>609</v>
      </c>
      <c r="C657" s="17" t="s">
        <v>21</v>
      </c>
      <c r="D657" s="18">
        <v>13</v>
      </c>
      <c r="E657" s="16">
        <v>51</v>
      </c>
      <c r="F657" s="16">
        <v>5</v>
      </c>
      <c r="G657" s="18" t="s">
        <v>16</v>
      </c>
      <c r="H657" s="17" t="s">
        <v>64</v>
      </c>
      <c r="I657" s="18" t="s">
        <v>19</v>
      </c>
      <c r="J657" s="99">
        <f>J658</f>
        <v>0</v>
      </c>
      <c r="K657" s="99">
        <f>K658</f>
        <v>5</v>
      </c>
      <c r="L657" s="99">
        <f>L658</f>
        <v>5</v>
      </c>
      <c r="M657" s="158">
        <f t="shared" si="95"/>
        <v>100</v>
      </c>
    </row>
    <row r="658" spans="1:13" x14ac:dyDescent="0.3">
      <c r="A658" s="61" t="s">
        <v>37</v>
      </c>
      <c r="B658" s="19">
        <v>609</v>
      </c>
      <c r="C658" s="17" t="s">
        <v>21</v>
      </c>
      <c r="D658" s="18">
        <v>13</v>
      </c>
      <c r="E658" s="16">
        <v>51</v>
      </c>
      <c r="F658" s="45">
        <v>5</v>
      </c>
      <c r="G658" s="18" t="s">
        <v>16</v>
      </c>
      <c r="H658" s="17" t="s">
        <v>64</v>
      </c>
      <c r="I658" s="18" t="s">
        <v>38</v>
      </c>
      <c r="J658" s="99">
        <v>0</v>
      </c>
      <c r="K658" s="99">
        <v>5</v>
      </c>
      <c r="L658" s="99">
        <v>5</v>
      </c>
      <c r="M658" s="158">
        <f t="shared" si="95"/>
        <v>100</v>
      </c>
    </row>
    <row r="659" spans="1:13" x14ac:dyDescent="0.3">
      <c r="A659" s="57" t="s">
        <v>110</v>
      </c>
      <c r="B659" s="23">
        <v>609</v>
      </c>
      <c r="C659" s="14" t="s">
        <v>91</v>
      </c>
      <c r="D659" s="14" t="s">
        <v>16</v>
      </c>
      <c r="E659" s="15" t="s">
        <v>16</v>
      </c>
      <c r="F659" s="15" t="s">
        <v>17</v>
      </c>
      <c r="G659" s="15" t="s">
        <v>16</v>
      </c>
      <c r="H659" s="14" t="s">
        <v>18</v>
      </c>
      <c r="I659" s="15" t="s">
        <v>19</v>
      </c>
      <c r="J659" s="157">
        <f>J660+J714+J742</f>
        <v>667471.11</v>
      </c>
      <c r="K659" s="157">
        <f>K660+K714+K742</f>
        <v>772855.36</v>
      </c>
      <c r="L659" s="157">
        <f>L660+L714+L742</f>
        <v>775780.3899999999</v>
      </c>
      <c r="M659" s="158">
        <f t="shared" si="95"/>
        <v>100.37847055883779</v>
      </c>
    </row>
    <row r="660" spans="1:13" x14ac:dyDescent="0.3">
      <c r="A660" s="58" t="s">
        <v>112</v>
      </c>
      <c r="B660" s="19">
        <v>609</v>
      </c>
      <c r="C660" s="19">
        <v>10</v>
      </c>
      <c r="D660" s="21" t="s">
        <v>23</v>
      </c>
      <c r="E660" s="18" t="s">
        <v>16</v>
      </c>
      <c r="F660" s="18" t="s">
        <v>17</v>
      </c>
      <c r="G660" s="18" t="s">
        <v>16</v>
      </c>
      <c r="H660" s="17" t="s">
        <v>18</v>
      </c>
      <c r="I660" s="18" t="s">
        <v>19</v>
      </c>
      <c r="J660" s="99">
        <f>J661</f>
        <v>221442.24</v>
      </c>
      <c r="K660" s="99">
        <f>K661</f>
        <v>224700.32000000004</v>
      </c>
      <c r="L660" s="99">
        <f>L661</f>
        <v>224179.33999999997</v>
      </c>
      <c r="M660" s="158">
        <f t="shared" si="95"/>
        <v>99.768144522446576</v>
      </c>
    </row>
    <row r="661" spans="1:13" ht="56.25" x14ac:dyDescent="0.3">
      <c r="A661" s="40" t="s">
        <v>234</v>
      </c>
      <c r="B661" s="19">
        <v>609</v>
      </c>
      <c r="C661" s="18">
        <v>10</v>
      </c>
      <c r="D661" s="18" t="s">
        <v>23</v>
      </c>
      <c r="E661" s="18" t="s">
        <v>98</v>
      </c>
      <c r="F661" s="17" t="s">
        <v>17</v>
      </c>
      <c r="G661" s="18" t="s">
        <v>16</v>
      </c>
      <c r="H661" s="17" t="s">
        <v>18</v>
      </c>
      <c r="I661" s="18" t="s">
        <v>19</v>
      </c>
      <c r="J661" s="99">
        <f>J662+J703+J707</f>
        <v>221442.24</v>
      </c>
      <c r="K661" s="99">
        <f>K662+K703+K707</f>
        <v>224700.32000000004</v>
      </c>
      <c r="L661" s="99">
        <f>L662+L703+L707</f>
        <v>224179.33999999997</v>
      </c>
      <c r="M661" s="158">
        <f t="shared" si="95"/>
        <v>99.768144522446576</v>
      </c>
    </row>
    <row r="662" spans="1:13" ht="93.75" x14ac:dyDescent="0.3">
      <c r="A662" s="40" t="s">
        <v>188</v>
      </c>
      <c r="B662" s="19">
        <v>609</v>
      </c>
      <c r="C662" s="18">
        <v>10</v>
      </c>
      <c r="D662" s="18" t="s">
        <v>23</v>
      </c>
      <c r="E662" s="18" t="s">
        <v>98</v>
      </c>
      <c r="F662" s="18" t="s">
        <v>17</v>
      </c>
      <c r="G662" s="18" t="s">
        <v>21</v>
      </c>
      <c r="H662" s="17" t="s">
        <v>18</v>
      </c>
      <c r="I662" s="18" t="s">
        <v>19</v>
      </c>
      <c r="J662" s="99">
        <f>J663+J666+J669+J693+J696+J700+J698+J691</f>
        <v>208213.91999999998</v>
      </c>
      <c r="K662" s="99">
        <f>K663+K666+K669+K693+K696+K700+K698+K691</f>
        <v>209906.38000000003</v>
      </c>
      <c r="L662" s="99">
        <f>L663+L666+L669+L693+L696+L700+L698+L691</f>
        <v>209385.39999999997</v>
      </c>
      <c r="M662" s="158">
        <f t="shared" si="95"/>
        <v>99.751803637412038</v>
      </c>
    </row>
    <row r="663" spans="1:13" ht="37.5" x14ac:dyDescent="0.3">
      <c r="A663" s="40" t="s">
        <v>147</v>
      </c>
      <c r="B663" s="19">
        <v>609</v>
      </c>
      <c r="C663" s="18">
        <v>10</v>
      </c>
      <c r="D663" s="18" t="s">
        <v>23</v>
      </c>
      <c r="E663" s="18" t="s">
        <v>98</v>
      </c>
      <c r="F663" s="18" t="s">
        <v>17</v>
      </c>
      <c r="G663" s="18" t="s">
        <v>21</v>
      </c>
      <c r="H663" s="17" t="s">
        <v>114</v>
      </c>
      <c r="I663" s="18" t="s">
        <v>19</v>
      </c>
      <c r="J663" s="99">
        <f>J664+J665</f>
        <v>53837.659999999996</v>
      </c>
      <c r="K663" s="99">
        <f>K664+K665</f>
        <v>58681</v>
      </c>
      <c r="L663" s="99">
        <f>L664+L665</f>
        <v>58681</v>
      </c>
      <c r="M663" s="158">
        <f t="shared" si="95"/>
        <v>100</v>
      </c>
    </row>
    <row r="664" spans="1:13" ht="37.5" x14ac:dyDescent="0.3">
      <c r="A664" s="40" t="s">
        <v>35</v>
      </c>
      <c r="B664" s="19">
        <v>609</v>
      </c>
      <c r="C664" s="18">
        <v>10</v>
      </c>
      <c r="D664" s="18" t="s">
        <v>23</v>
      </c>
      <c r="E664" s="18" t="s">
        <v>98</v>
      </c>
      <c r="F664" s="18" t="s">
        <v>17</v>
      </c>
      <c r="G664" s="18" t="s">
        <v>21</v>
      </c>
      <c r="H664" s="17" t="s">
        <v>114</v>
      </c>
      <c r="I664" s="18" t="s">
        <v>36</v>
      </c>
      <c r="J664" s="99">
        <v>259.92</v>
      </c>
      <c r="K664" s="99">
        <v>285.08999999999997</v>
      </c>
      <c r="L664" s="99">
        <v>285.31</v>
      </c>
      <c r="M664" s="158">
        <f t="shared" si="95"/>
        <v>100.07716861342033</v>
      </c>
    </row>
    <row r="665" spans="1:13" x14ac:dyDescent="0.3">
      <c r="A665" s="40" t="s">
        <v>42</v>
      </c>
      <c r="B665" s="19">
        <v>609</v>
      </c>
      <c r="C665" s="18">
        <v>10</v>
      </c>
      <c r="D665" s="18" t="s">
        <v>23</v>
      </c>
      <c r="E665" s="18" t="s">
        <v>98</v>
      </c>
      <c r="F665" s="18" t="s">
        <v>17</v>
      </c>
      <c r="G665" s="18" t="s">
        <v>21</v>
      </c>
      <c r="H665" s="17" t="s">
        <v>114</v>
      </c>
      <c r="I665" s="18" t="s">
        <v>92</v>
      </c>
      <c r="J665" s="99">
        <v>53577.74</v>
      </c>
      <c r="K665" s="99">
        <v>58395.91</v>
      </c>
      <c r="L665" s="99">
        <v>58395.69</v>
      </c>
      <c r="M665" s="158">
        <f t="shared" si="95"/>
        <v>99.999623261286615</v>
      </c>
    </row>
    <row r="666" spans="1:13" ht="56.25" x14ac:dyDescent="0.3">
      <c r="A666" s="54" t="s">
        <v>389</v>
      </c>
      <c r="B666" s="19">
        <v>609</v>
      </c>
      <c r="C666" s="18">
        <v>10</v>
      </c>
      <c r="D666" s="18" t="s">
        <v>23</v>
      </c>
      <c r="E666" s="18" t="s">
        <v>98</v>
      </c>
      <c r="F666" s="18" t="s">
        <v>17</v>
      </c>
      <c r="G666" s="18" t="s">
        <v>21</v>
      </c>
      <c r="H666" s="17" t="s">
        <v>198</v>
      </c>
      <c r="I666" s="18" t="s">
        <v>19</v>
      </c>
      <c r="J666" s="99">
        <f>J667+J668</f>
        <v>360.06</v>
      </c>
      <c r="K666" s="99">
        <f>K667+K668</f>
        <v>434.90000000000003</v>
      </c>
      <c r="L666" s="99">
        <f>L667+L668</f>
        <v>434.9</v>
      </c>
      <c r="M666" s="158">
        <f t="shared" si="95"/>
        <v>99.999999999999986</v>
      </c>
    </row>
    <row r="667" spans="1:13" ht="37.5" x14ac:dyDescent="0.3">
      <c r="A667" s="40" t="s">
        <v>35</v>
      </c>
      <c r="B667" s="19">
        <v>609</v>
      </c>
      <c r="C667" s="18">
        <v>10</v>
      </c>
      <c r="D667" s="18" t="s">
        <v>23</v>
      </c>
      <c r="E667" s="18" t="s">
        <v>98</v>
      </c>
      <c r="F667" s="18" t="s">
        <v>17</v>
      </c>
      <c r="G667" s="18" t="s">
        <v>21</v>
      </c>
      <c r="H667" s="17" t="s">
        <v>198</v>
      </c>
      <c r="I667" s="18" t="s">
        <v>36</v>
      </c>
      <c r="J667" s="99">
        <v>5.3</v>
      </c>
      <c r="K667" s="99">
        <v>7.36</v>
      </c>
      <c r="L667" s="99">
        <v>7.37</v>
      </c>
      <c r="M667" s="158">
        <f t="shared" si="95"/>
        <v>100.13586956521738</v>
      </c>
    </row>
    <row r="668" spans="1:13" x14ac:dyDescent="0.3">
      <c r="A668" s="40" t="s">
        <v>42</v>
      </c>
      <c r="B668" s="19">
        <v>609</v>
      </c>
      <c r="C668" s="18">
        <v>10</v>
      </c>
      <c r="D668" s="18" t="s">
        <v>23</v>
      </c>
      <c r="E668" s="18" t="s">
        <v>98</v>
      </c>
      <c r="F668" s="18" t="s">
        <v>17</v>
      </c>
      <c r="G668" s="18" t="s">
        <v>21</v>
      </c>
      <c r="H668" s="17" t="s">
        <v>198</v>
      </c>
      <c r="I668" s="18" t="s">
        <v>92</v>
      </c>
      <c r="J668" s="99">
        <v>354.76</v>
      </c>
      <c r="K668" s="99">
        <v>427.54</v>
      </c>
      <c r="L668" s="99">
        <v>427.53</v>
      </c>
      <c r="M668" s="158">
        <f t="shared" si="95"/>
        <v>99.997661037563716</v>
      </c>
    </row>
    <row r="669" spans="1:13" x14ac:dyDescent="0.3">
      <c r="A669" s="74" t="s">
        <v>311</v>
      </c>
      <c r="B669" s="23">
        <v>609</v>
      </c>
      <c r="C669" s="15">
        <v>10</v>
      </c>
      <c r="D669" s="15" t="s">
        <v>23</v>
      </c>
      <c r="E669" s="15" t="s">
        <v>98</v>
      </c>
      <c r="F669" s="15" t="s">
        <v>17</v>
      </c>
      <c r="G669" s="15" t="s">
        <v>21</v>
      </c>
      <c r="H669" s="14" t="s">
        <v>310</v>
      </c>
      <c r="I669" s="15" t="s">
        <v>19</v>
      </c>
      <c r="J669" s="157">
        <f>J670+J673+J676+J679+J682+J685+J688</f>
        <v>130155.81</v>
      </c>
      <c r="K669" s="157">
        <f>K670+K673+K676+K679+K682+K685+K688</f>
        <v>125925.96</v>
      </c>
      <c r="L669" s="157">
        <f>L670+L673+L676+L679+L682+L685+L688</f>
        <v>125925.95999999999</v>
      </c>
      <c r="M669" s="158">
        <f t="shared" si="95"/>
        <v>99.999999999999986</v>
      </c>
    </row>
    <row r="670" spans="1:13" ht="37.5" x14ac:dyDescent="0.3">
      <c r="A670" s="1" t="s">
        <v>159</v>
      </c>
      <c r="B670" s="19">
        <v>609</v>
      </c>
      <c r="C670" s="18">
        <v>10</v>
      </c>
      <c r="D670" s="18" t="s">
        <v>23</v>
      </c>
      <c r="E670" s="18" t="s">
        <v>98</v>
      </c>
      <c r="F670" s="18" t="s">
        <v>17</v>
      </c>
      <c r="G670" s="18" t="s">
        <v>21</v>
      </c>
      <c r="H670" s="17" t="s">
        <v>160</v>
      </c>
      <c r="I670" s="18" t="s">
        <v>19</v>
      </c>
      <c r="J670" s="99">
        <f>J671+J672</f>
        <v>48000</v>
      </c>
      <c r="K670" s="99">
        <f>K671+K672</f>
        <v>44850.76</v>
      </c>
      <c r="L670" s="99">
        <f>L671+L672</f>
        <v>44843.310000000005</v>
      </c>
      <c r="M670" s="158">
        <f t="shared" si="95"/>
        <v>99.983389356166995</v>
      </c>
    </row>
    <row r="671" spans="1:13" ht="37.5" x14ac:dyDescent="0.3">
      <c r="A671" s="40" t="s">
        <v>35</v>
      </c>
      <c r="B671" s="19">
        <v>609</v>
      </c>
      <c r="C671" s="18">
        <v>10</v>
      </c>
      <c r="D671" s="18" t="s">
        <v>23</v>
      </c>
      <c r="E671" s="18" t="s">
        <v>98</v>
      </c>
      <c r="F671" s="18" t="s">
        <v>17</v>
      </c>
      <c r="G671" s="18" t="s">
        <v>21</v>
      </c>
      <c r="H671" s="17" t="s">
        <v>160</v>
      </c>
      <c r="I671" s="18" t="s">
        <v>36</v>
      </c>
      <c r="J671" s="99">
        <v>709</v>
      </c>
      <c r="K671" s="99">
        <v>610.71</v>
      </c>
      <c r="L671" s="99">
        <v>610.41</v>
      </c>
      <c r="M671" s="158">
        <f t="shared" si="95"/>
        <v>99.950876848258574</v>
      </c>
    </row>
    <row r="672" spans="1:13" x14ac:dyDescent="0.3">
      <c r="A672" s="40" t="s">
        <v>42</v>
      </c>
      <c r="B672" s="19">
        <v>609</v>
      </c>
      <c r="C672" s="18">
        <v>10</v>
      </c>
      <c r="D672" s="18" t="s">
        <v>23</v>
      </c>
      <c r="E672" s="18" t="s">
        <v>98</v>
      </c>
      <c r="F672" s="18" t="s">
        <v>17</v>
      </c>
      <c r="G672" s="18" t="s">
        <v>21</v>
      </c>
      <c r="H672" s="17" t="s">
        <v>160</v>
      </c>
      <c r="I672" s="18" t="s">
        <v>92</v>
      </c>
      <c r="J672" s="99">
        <v>47291</v>
      </c>
      <c r="K672" s="99">
        <v>44240.05</v>
      </c>
      <c r="L672" s="99">
        <v>44232.9</v>
      </c>
      <c r="M672" s="158">
        <f t="shared" si="95"/>
        <v>99.98383817378145</v>
      </c>
    </row>
    <row r="673" spans="1:13" ht="37.5" x14ac:dyDescent="0.3">
      <c r="A673" s="1" t="s">
        <v>161</v>
      </c>
      <c r="B673" s="19">
        <v>609</v>
      </c>
      <c r="C673" s="18">
        <v>10</v>
      </c>
      <c r="D673" s="18" t="s">
        <v>23</v>
      </c>
      <c r="E673" s="18" t="s">
        <v>98</v>
      </c>
      <c r="F673" s="18" t="s">
        <v>17</v>
      </c>
      <c r="G673" s="18" t="s">
        <v>21</v>
      </c>
      <c r="H673" s="17" t="s">
        <v>162</v>
      </c>
      <c r="I673" s="18" t="s">
        <v>19</v>
      </c>
      <c r="J673" s="99">
        <f>J674+J675</f>
        <v>50000</v>
      </c>
      <c r="K673" s="99">
        <f>K674+K675</f>
        <v>48773.94</v>
      </c>
      <c r="L673" s="99">
        <f>L674+L675</f>
        <v>48763.27</v>
      </c>
      <c r="M673" s="158">
        <f t="shared" si="95"/>
        <v>99.978123563525926</v>
      </c>
    </row>
    <row r="674" spans="1:13" ht="37.5" x14ac:dyDescent="0.3">
      <c r="A674" s="40" t="s">
        <v>35</v>
      </c>
      <c r="B674" s="19">
        <v>609</v>
      </c>
      <c r="C674" s="18">
        <v>10</v>
      </c>
      <c r="D674" s="18" t="s">
        <v>23</v>
      </c>
      <c r="E674" s="18" t="s">
        <v>98</v>
      </c>
      <c r="F674" s="18" t="s">
        <v>17</v>
      </c>
      <c r="G674" s="18" t="s">
        <v>21</v>
      </c>
      <c r="H674" s="17" t="s">
        <v>162</v>
      </c>
      <c r="I674" s="18" t="s">
        <v>36</v>
      </c>
      <c r="J674" s="99">
        <v>739</v>
      </c>
      <c r="K674" s="99">
        <v>669.65</v>
      </c>
      <c r="L674" s="99">
        <v>669.25</v>
      </c>
      <c r="M674" s="158">
        <f t="shared" si="95"/>
        <v>99.940267303815432</v>
      </c>
    </row>
    <row r="675" spans="1:13" x14ac:dyDescent="0.3">
      <c r="A675" s="40" t="s">
        <v>42</v>
      </c>
      <c r="B675" s="19">
        <v>609</v>
      </c>
      <c r="C675" s="18">
        <v>10</v>
      </c>
      <c r="D675" s="18" t="s">
        <v>23</v>
      </c>
      <c r="E675" s="18" t="s">
        <v>98</v>
      </c>
      <c r="F675" s="18" t="s">
        <v>17</v>
      </c>
      <c r="G675" s="18" t="s">
        <v>21</v>
      </c>
      <c r="H675" s="17" t="s">
        <v>162</v>
      </c>
      <c r="I675" s="18" t="s">
        <v>92</v>
      </c>
      <c r="J675" s="99">
        <v>49261</v>
      </c>
      <c r="K675" s="99">
        <v>48104.29</v>
      </c>
      <c r="L675" s="99">
        <v>48094.02</v>
      </c>
      <c r="M675" s="158">
        <f t="shared" si="95"/>
        <v>99.978650552788523</v>
      </c>
    </row>
    <row r="676" spans="1:13" ht="56.25" x14ac:dyDescent="0.3">
      <c r="A676" s="1" t="s">
        <v>163</v>
      </c>
      <c r="B676" s="19">
        <v>609</v>
      </c>
      <c r="C676" s="18">
        <v>10</v>
      </c>
      <c r="D676" s="18" t="s">
        <v>23</v>
      </c>
      <c r="E676" s="18" t="s">
        <v>98</v>
      </c>
      <c r="F676" s="18" t="s">
        <v>17</v>
      </c>
      <c r="G676" s="18" t="s">
        <v>21</v>
      </c>
      <c r="H676" s="17" t="s">
        <v>164</v>
      </c>
      <c r="I676" s="18" t="s">
        <v>19</v>
      </c>
      <c r="J676" s="99">
        <f>J677+J678</f>
        <v>2300</v>
      </c>
      <c r="K676" s="99">
        <f>K677+K678</f>
        <v>2177.1799999999998</v>
      </c>
      <c r="L676" s="99">
        <f>L677+L678</f>
        <v>2177.15</v>
      </c>
      <c r="M676" s="158">
        <f t="shared" si="95"/>
        <v>99.998622070752091</v>
      </c>
    </row>
    <row r="677" spans="1:13" ht="37.5" x14ac:dyDescent="0.3">
      <c r="A677" s="40" t="s">
        <v>35</v>
      </c>
      <c r="B677" s="19">
        <v>609</v>
      </c>
      <c r="C677" s="18">
        <v>10</v>
      </c>
      <c r="D677" s="18" t="s">
        <v>23</v>
      </c>
      <c r="E677" s="18" t="s">
        <v>98</v>
      </c>
      <c r="F677" s="18" t="s">
        <v>17</v>
      </c>
      <c r="G677" s="18" t="s">
        <v>21</v>
      </c>
      <c r="H677" s="17" t="s">
        <v>164</v>
      </c>
      <c r="I677" s="18" t="s">
        <v>36</v>
      </c>
      <c r="J677" s="99">
        <v>34</v>
      </c>
      <c r="K677" s="99">
        <v>30.95</v>
      </c>
      <c r="L677" s="99">
        <v>30.92</v>
      </c>
      <c r="M677" s="158">
        <f t="shared" si="95"/>
        <v>99.903069466882073</v>
      </c>
    </row>
    <row r="678" spans="1:13" x14ac:dyDescent="0.3">
      <c r="A678" s="40" t="s">
        <v>42</v>
      </c>
      <c r="B678" s="19">
        <v>609</v>
      </c>
      <c r="C678" s="18">
        <v>10</v>
      </c>
      <c r="D678" s="18" t="s">
        <v>23</v>
      </c>
      <c r="E678" s="18" t="s">
        <v>98</v>
      </c>
      <c r="F678" s="18" t="s">
        <v>17</v>
      </c>
      <c r="G678" s="18" t="s">
        <v>21</v>
      </c>
      <c r="H678" s="17" t="s">
        <v>164</v>
      </c>
      <c r="I678" s="18" t="s">
        <v>92</v>
      </c>
      <c r="J678" s="99">
        <v>2266</v>
      </c>
      <c r="K678" s="99">
        <v>2146.23</v>
      </c>
      <c r="L678" s="99">
        <v>2146.23</v>
      </c>
      <c r="M678" s="158">
        <f t="shared" si="95"/>
        <v>100</v>
      </c>
    </row>
    <row r="679" spans="1:13" ht="56.25" x14ac:dyDescent="0.3">
      <c r="A679" s="1" t="s">
        <v>165</v>
      </c>
      <c r="B679" s="19">
        <v>609</v>
      </c>
      <c r="C679" s="18">
        <v>10</v>
      </c>
      <c r="D679" s="18" t="s">
        <v>23</v>
      </c>
      <c r="E679" s="18" t="s">
        <v>98</v>
      </c>
      <c r="F679" s="18" t="s">
        <v>17</v>
      </c>
      <c r="G679" s="18" t="s">
        <v>21</v>
      </c>
      <c r="H679" s="17" t="s">
        <v>166</v>
      </c>
      <c r="I679" s="18" t="s">
        <v>19</v>
      </c>
      <c r="J679" s="99">
        <f>J680+J681</f>
        <v>80</v>
      </c>
      <c r="K679" s="99">
        <f>K680+K681</f>
        <v>60.660000000000004</v>
      </c>
      <c r="L679" s="99">
        <f>L680+L681</f>
        <v>60.67</v>
      </c>
      <c r="M679" s="158">
        <f t="shared" si="95"/>
        <v>100.01648532805802</v>
      </c>
    </row>
    <row r="680" spans="1:13" ht="37.5" x14ac:dyDescent="0.3">
      <c r="A680" s="40" t="s">
        <v>35</v>
      </c>
      <c r="B680" s="19">
        <v>609</v>
      </c>
      <c r="C680" s="18">
        <v>10</v>
      </c>
      <c r="D680" s="18" t="s">
        <v>23</v>
      </c>
      <c r="E680" s="18" t="s">
        <v>98</v>
      </c>
      <c r="F680" s="18" t="s">
        <v>17</v>
      </c>
      <c r="G680" s="18" t="s">
        <v>21</v>
      </c>
      <c r="H680" s="17" t="s">
        <v>166</v>
      </c>
      <c r="I680" s="18" t="s">
        <v>36</v>
      </c>
      <c r="J680" s="99">
        <v>1.18</v>
      </c>
      <c r="K680" s="99">
        <v>0.46</v>
      </c>
      <c r="L680" s="99">
        <v>0.47</v>
      </c>
      <c r="M680" s="158">
        <f t="shared" si="95"/>
        <v>102.17391304347825</v>
      </c>
    </row>
    <row r="681" spans="1:13" x14ac:dyDescent="0.3">
      <c r="A681" s="40" t="s">
        <v>42</v>
      </c>
      <c r="B681" s="19">
        <v>609</v>
      </c>
      <c r="C681" s="18">
        <v>10</v>
      </c>
      <c r="D681" s="18" t="s">
        <v>23</v>
      </c>
      <c r="E681" s="18" t="s">
        <v>98</v>
      </c>
      <c r="F681" s="18" t="s">
        <v>17</v>
      </c>
      <c r="G681" s="18" t="s">
        <v>21</v>
      </c>
      <c r="H681" s="17" t="s">
        <v>166</v>
      </c>
      <c r="I681" s="18" t="s">
        <v>92</v>
      </c>
      <c r="J681" s="99">
        <v>78.819999999999993</v>
      </c>
      <c r="K681" s="99">
        <v>60.2</v>
      </c>
      <c r="L681" s="99">
        <v>60.2</v>
      </c>
      <c r="M681" s="158">
        <f t="shared" si="95"/>
        <v>100</v>
      </c>
    </row>
    <row r="682" spans="1:13" ht="37.5" x14ac:dyDescent="0.3">
      <c r="A682" s="1" t="s">
        <v>167</v>
      </c>
      <c r="B682" s="19">
        <v>609</v>
      </c>
      <c r="C682" s="18" t="s">
        <v>91</v>
      </c>
      <c r="D682" s="18" t="s">
        <v>23</v>
      </c>
      <c r="E682" s="18" t="s">
        <v>98</v>
      </c>
      <c r="F682" s="18" t="s">
        <v>17</v>
      </c>
      <c r="G682" s="18" t="s">
        <v>21</v>
      </c>
      <c r="H682" s="17" t="s">
        <v>168</v>
      </c>
      <c r="I682" s="18" t="s">
        <v>19</v>
      </c>
      <c r="J682" s="99">
        <f>J683+J684</f>
        <v>195</v>
      </c>
      <c r="K682" s="99">
        <f>K683+K684</f>
        <v>191.64</v>
      </c>
      <c r="L682" s="99">
        <f>L683+L684</f>
        <v>191.64</v>
      </c>
      <c r="M682" s="158">
        <f t="shared" si="95"/>
        <v>100</v>
      </c>
    </row>
    <row r="683" spans="1:13" ht="37.5" x14ac:dyDescent="0.3">
      <c r="A683" s="40" t="s">
        <v>35</v>
      </c>
      <c r="B683" s="19">
        <v>609</v>
      </c>
      <c r="C683" s="18">
        <v>10</v>
      </c>
      <c r="D683" s="18" t="s">
        <v>23</v>
      </c>
      <c r="E683" s="18" t="s">
        <v>98</v>
      </c>
      <c r="F683" s="18" t="s">
        <v>17</v>
      </c>
      <c r="G683" s="18" t="s">
        <v>21</v>
      </c>
      <c r="H683" s="17" t="s">
        <v>168</v>
      </c>
      <c r="I683" s="18" t="s">
        <v>36</v>
      </c>
      <c r="J683" s="99">
        <v>2.88</v>
      </c>
      <c r="K683" s="99">
        <v>2.7</v>
      </c>
      <c r="L683" s="99">
        <v>2.7</v>
      </c>
      <c r="M683" s="158">
        <f t="shared" si="95"/>
        <v>100</v>
      </c>
    </row>
    <row r="684" spans="1:13" x14ac:dyDescent="0.3">
      <c r="A684" s="40" t="s">
        <v>42</v>
      </c>
      <c r="B684" s="19">
        <v>609</v>
      </c>
      <c r="C684" s="18">
        <v>10</v>
      </c>
      <c r="D684" s="18" t="s">
        <v>23</v>
      </c>
      <c r="E684" s="18" t="s">
        <v>98</v>
      </c>
      <c r="F684" s="18" t="s">
        <v>17</v>
      </c>
      <c r="G684" s="18" t="s">
        <v>21</v>
      </c>
      <c r="H684" s="17" t="s">
        <v>168</v>
      </c>
      <c r="I684" s="18" t="s">
        <v>92</v>
      </c>
      <c r="J684" s="99">
        <v>192.12</v>
      </c>
      <c r="K684" s="99">
        <v>188.94</v>
      </c>
      <c r="L684" s="99">
        <v>188.94</v>
      </c>
      <c r="M684" s="158">
        <f t="shared" si="95"/>
        <v>100</v>
      </c>
    </row>
    <row r="685" spans="1:13" ht="37.5" x14ac:dyDescent="0.3">
      <c r="A685" s="1" t="s">
        <v>169</v>
      </c>
      <c r="B685" s="19">
        <v>609</v>
      </c>
      <c r="C685" s="18" t="s">
        <v>91</v>
      </c>
      <c r="D685" s="18" t="s">
        <v>23</v>
      </c>
      <c r="E685" s="18" t="s">
        <v>98</v>
      </c>
      <c r="F685" s="18" t="s">
        <v>17</v>
      </c>
      <c r="G685" s="18" t="s">
        <v>21</v>
      </c>
      <c r="H685" s="17" t="s">
        <v>170</v>
      </c>
      <c r="I685" s="18" t="s">
        <v>19</v>
      </c>
      <c r="J685" s="99">
        <f>J686+J687</f>
        <v>29110.51</v>
      </c>
      <c r="K685" s="99">
        <f>K686+K687</f>
        <v>29623.850000000002</v>
      </c>
      <c r="L685" s="99">
        <f>L686+L687</f>
        <v>29645.52</v>
      </c>
      <c r="M685" s="158">
        <f t="shared" si="95"/>
        <v>100.07315051892309</v>
      </c>
    </row>
    <row r="686" spans="1:13" ht="37.5" x14ac:dyDescent="0.3">
      <c r="A686" s="40" t="s">
        <v>35</v>
      </c>
      <c r="B686" s="19">
        <v>609</v>
      </c>
      <c r="C686" s="18">
        <v>10</v>
      </c>
      <c r="D686" s="18" t="s">
        <v>23</v>
      </c>
      <c r="E686" s="18" t="s">
        <v>98</v>
      </c>
      <c r="F686" s="18" t="s">
        <v>17</v>
      </c>
      <c r="G686" s="18" t="s">
        <v>21</v>
      </c>
      <c r="H686" s="17" t="s">
        <v>170</v>
      </c>
      <c r="I686" s="18" t="s">
        <v>36</v>
      </c>
      <c r="J686" s="99">
        <v>393</v>
      </c>
      <c r="K686" s="99">
        <v>394.22</v>
      </c>
      <c r="L686" s="99">
        <v>394.33</v>
      </c>
      <c r="M686" s="158">
        <f t="shared" si="95"/>
        <v>100.02790320125816</v>
      </c>
    </row>
    <row r="687" spans="1:13" x14ac:dyDescent="0.3">
      <c r="A687" s="40" t="s">
        <v>42</v>
      </c>
      <c r="B687" s="19">
        <v>609</v>
      </c>
      <c r="C687" s="18">
        <v>10</v>
      </c>
      <c r="D687" s="18" t="s">
        <v>23</v>
      </c>
      <c r="E687" s="18" t="s">
        <v>98</v>
      </c>
      <c r="F687" s="18" t="s">
        <v>17</v>
      </c>
      <c r="G687" s="18" t="s">
        <v>21</v>
      </c>
      <c r="H687" s="17" t="s">
        <v>170</v>
      </c>
      <c r="I687" s="18" t="s">
        <v>92</v>
      </c>
      <c r="J687" s="99">
        <v>28717.51</v>
      </c>
      <c r="K687" s="99">
        <v>29229.63</v>
      </c>
      <c r="L687" s="99">
        <v>29251.19</v>
      </c>
      <c r="M687" s="158">
        <f t="shared" si="95"/>
        <v>100.07376076946576</v>
      </c>
    </row>
    <row r="688" spans="1:13" ht="93.75" x14ac:dyDescent="0.3">
      <c r="A688" s="1" t="s">
        <v>392</v>
      </c>
      <c r="B688" s="19">
        <v>609</v>
      </c>
      <c r="C688" s="18">
        <v>10</v>
      </c>
      <c r="D688" s="18" t="s">
        <v>23</v>
      </c>
      <c r="E688" s="18" t="s">
        <v>98</v>
      </c>
      <c r="F688" s="18" t="s">
        <v>17</v>
      </c>
      <c r="G688" s="18" t="s">
        <v>21</v>
      </c>
      <c r="H688" s="17" t="s">
        <v>391</v>
      </c>
      <c r="I688" s="18" t="s">
        <v>19</v>
      </c>
      <c r="J688" s="99">
        <f>J689+J690</f>
        <v>470.3</v>
      </c>
      <c r="K688" s="99">
        <f>K689+K690</f>
        <v>247.93</v>
      </c>
      <c r="L688" s="99">
        <f>L689+L690</f>
        <v>244.4</v>
      </c>
      <c r="M688" s="158">
        <f t="shared" si="95"/>
        <v>98.576211027306087</v>
      </c>
    </row>
    <row r="689" spans="1:13" ht="37.5" x14ac:dyDescent="0.3">
      <c r="A689" s="40" t="s">
        <v>35</v>
      </c>
      <c r="B689" s="19">
        <v>609</v>
      </c>
      <c r="C689" s="18">
        <v>10</v>
      </c>
      <c r="D689" s="18" t="s">
        <v>23</v>
      </c>
      <c r="E689" s="18" t="s">
        <v>98</v>
      </c>
      <c r="F689" s="18" t="s">
        <v>17</v>
      </c>
      <c r="G689" s="18" t="s">
        <v>21</v>
      </c>
      <c r="H689" s="17" t="s">
        <v>391</v>
      </c>
      <c r="I689" s="18" t="s">
        <v>36</v>
      </c>
      <c r="J689" s="99">
        <v>4.3</v>
      </c>
      <c r="K689" s="99">
        <v>2.2999999999999998</v>
      </c>
      <c r="L689" s="99">
        <v>2.2999999999999998</v>
      </c>
      <c r="M689" s="158">
        <f t="shared" si="95"/>
        <v>100</v>
      </c>
    </row>
    <row r="690" spans="1:13" x14ac:dyDescent="0.3">
      <c r="A690" s="40" t="s">
        <v>42</v>
      </c>
      <c r="B690" s="19">
        <v>609</v>
      </c>
      <c r="C690" s="18">
        <v>10</v>
      </c>
      <c r="D690" s="18" t="s">
        <v>23</v>
      </c>
      <c r="E690" s="18" t="s">
        <v>98</v>
      </c>
      <c r="F690" s="18" t="s">
        <v>17</v>
      </c>
      <c r="G690" s="18" t="s">
        <v>21</v>
      </c>
      <c r="H690" s="17" t="s">
        <v>391</v>
      </c>
      <c r="I690" s="18" t="s">
        <v>92</v>
      </c>
      <c r="J690" s="99">
        <v>466</v>
      </c>
      <c r="K690" s="99">
        <v>245.63</v>
      </c>
      <c r="L690" s="99">
        <v>242.1</v>
      </c>
      <c r="M690" s="158">
        <f t="shared" si="95"/>
        <v>98.562879127142438</v>
      </c>
    </row>
    <row r="691" spans="1:13" ht="93.75" x14ac:dyDescent="0.3">
      <c r="A691" s="40" t="s">
        <v>553</v>
      </c>
      <c r="B691" s="19">
        <v>609</v>
      </c>
      <c r="C691" s="18">
        <v>10</v>
      </c>
      <c r="D691" s="18" t="s">
        <v>23</v>
      </c>
      <c r="E691" s="18" t="s">
        <v>98</v>
      </c>
      <c r="F691" s="18" t="s">
        <v>17</v>
      </c>
      <c r="G691" s="18" t="s">
        <v>21</v>
      </c>
      <c r="H691" s="17" t="s">
        <v>552</v>
      </c>
      <c r="I691" s="18" t="s">
        <v>19</v>
      </c>
      <c r="J691" s="99">
        <f>J692</f>
        <v>0</v>
      </c>
      <c r="K691" s="99">
        <f>K692</f>
        <v>1000</v>
      </c>
      <c r="L691" s="99">
        <f>L692</f>
        <v>500</v>
      </c>
      <c r="M691" s="158">
        <f t="shared" si="95"/>
        <v>50</v>
      </c>
    </row>
    <row r="692" spans="1:13" x14ac:dyDescent="0.3">
      <c r="A692" s="40" t="s">
        <v>42</v>
      </c>
      <c r="B692" s="19">
        <v>609</v>
      </c>
      <c r="C692" s="18">
        <v>10</v>
      </c>
      <c r="D692" s="18" t="s">
        <v>23</v>
      </c>
      <c r="E692" s="18" t="s">
        <v>98</v>
      </c>
      <c r="F692" s="18" t="s">
        <v>17</v>
      </c>
      <c r="G692" s="18" t="s">
        <v>21</v>
      </c>
      <c r="H692" s="17" t="s">
        <v>552</v>
      </c>
      <c r="I692" s="18" t="s">
        <v>92</v>
      </c>
      <c r="J692" s="99">
        <v>0</v>
      </c>
      <c r="K692" s="99">
        <v>1000</v>
      </c>
      <c r="L692" s="99">
        <v>500</v>
      </c>
      <c r="M692" s="158">
        <f t="shared" si="95"/>
        <v>50</v>
      </c>
    </row>
    <row r="693" spans="1:13" ht="56.25" x14ac:dyDescent="0.3">
      <c r="A693" s="52" t="s">
        <v>189</v>
      </c>
      <c r="B693" s="19">
        <v>609</v>
      </c>
      <c r="C693" s="18">
        <v>10</v>
      </c>
      <c r="D693" s="18" t="s">
        <v>23</v>
      </c>
      <c r="E693" s="18" t="s">
        <v>98</v>
      </c>
      <c r="F693" s="18" t="s">
        <v>17</v>
      </c>
      <c r="G693" s="18" t="s">
        <v>21</v>
      </c>
      <c r="H693" s="17" t="s">
        <v>115</v>
      </c>
      <c r="I693" s="18" t="s">
        <v>19</v>
      </c>
      <c r="J693" s="99">
        <f>J694+J695</f>
        <v>4042.21</v>
      </c>
      <c r="K693" s="99">
        <f>K694+K695</f>
        <v>4247.95</v>
      </c>
      <c r="L693" s="99">
        <f>L694+L695</f>
        <v>4247.9400000000005</v>
      </c>
      <c r="M693" s="158">
        <f t="shared" si="95"/>
        <v>99.999764592332781</v>
      </c>
    </row>
    <row r="694" spans="1:13" ht="37.5" x14ac:dyDescent="0.3">
      <c r="A694" s="40" t="s">
        <v>35</v>
      </c>
      <c r="B694" s="19">
        <v>609</v>
      </c>
      <c r="C694" s="18">
        <v>10</v>
      </c>
      <c r="D694" s="18" t="s">
        <v>23</v>
      </c>
      <c r="E694" s="18" t="s">
        <v>98</v>
      </c>
      <c r="F694" s="18" t="s">
        <v>17</v>
      </c>
      <c r="G694" s="18" t="s">
        <v>21</v>
      </c>
      <c r="H694" s="17" t="s">
        <v>115</v>
      </c>
      <c r="I694" s="18" t="s">
        <v>36</v>
      </c>
      <c r="J694" s="99">
        <v>20.11</v>
      </c>
      <c r="K694" s="99">
        <v>20.91</v>
      </c>
      <c r="L694" s="99">
        <v>20.92</v>
      </c>
      <c r="M694" s="158">
        <f t="shared" si="95"/>
        <v>100.04782400765184</v>
      </c>
    </row>
    <row r="695" spans="1:13" x14ac:dyDescent="0.3">
      <c r="A695" s="40" t="s">
        <v>42</v>
      </c>
      <c r="B695" s="19">
        <v>609</v>
      </c>
      <c r="C695" s="18">
        <v>10</v>
      </c>
      <c r="D695" s="18" t="s">
        <v>23</v>
      </c>
      <c r="E695" s="18" t="s">
        <v>98</v>
      </c>
      <c r="F695" s="18" t="s">
        <v>17</v>
      </c>
      <c r="G695" s="18" t="s">
        <v>21</v>
      </c>
      <c r="H695" s="17" t="s">
        <v>115</v>
      </c>
      <c r="I695" s="18" t="s">
        <v>92</v>
      </c>
      <c r="J695" s="99">
        <v>4022.1</v>
      </c>
      <c r="K695" s="99">
        <v>4227.04</v>
      </c>
      <c r="L695" s="99">
        <v>4227.0200000000004</v>
      </c>
      <c r="M695" s="158">
        <f t="shared" si="95"/>
        <v>99.999526855672059</v>
      </c>
    </row>
    <row r="696" spans="1:13" ht="56.25" x14ac:dyDescent="0.3">
      <c r="A696" s="40" t="s">
        <v>389</v>
      </c>
      <c r="B696" s="19">
        <v>609</v>
      </c>
      <c r="C696" s="18">
        <v>10</v>
      </c>
      <c r="D696" s="18" t="s">
        <v>23</v>
      </c>
      <c r="E696" s="18" t="s">
        <v>98</v>
      </c>
      <c r="F696" s="18" t="s">
        <v>17</v>
      </c>
      <c r="G696" s="18" t="s">
        <v>21</v>
      </c>
      <c r="H696" s="17" t="s">
        <v>194</v>
      </c>
      <c r="I696" s="18" t="s">
        <v>19</v>
      </c>
      <c r="J696" s="99">
        <f>J697</f>
        <v>262.45999999999998</v>
      </c>
      <c r="K696" s="99">
        <f>K697</f>
        <v>302.83999999999997</v>
      </c>
      <c r="L696" s="99">
        <f>L697</f>
        <v>302.83999999999997</v>
      </c>
      <c r="M696" s="158">
        <f t="shared" si="95"/>
        <v>100</v>
      </c>
    </row>
    <row r="697" spans="1:13" x14ac:dyDescent="0.3">
      <c r="A697" s="40" t="s">
        <v>42</v>
      </c>
      <c r="B697" s="19">
        <v>609</v>
      </c>
      <c r="C697" s="18">
        <v>10</v>
      </c>
      <c r="D697" s="18" t="s">
        <v>23</v>
      </c>
      <c r="E697" s="18" t="s">
        <v>98</v>
      </c>
      <c r="F697" s="18" t="s">
        <v>17</v>
      </c>
      <c r="G697" s="18" t="s">
        <v>21</v>
      </c>
      <c r="H697" s="17" t="s">
        <v>194</v>
      </c>
      <c r="I697" s="18" t="s">
        <v>92</v>
      </c>
      <c r="J697" s="99">
        <v>262.45999999999998</v>
      </c>
      <c r="K697" s="99">
        <v>302.83999999999997</v>
      </c>
      <c r="L697" s="99">
        <v>302.83999999999997</v>
      </c>
      <c r="M697" s="158">
        <f t="shared" si="95"/>
        <v>100</v>
      </c>
    </row>
    <row r="698" spans="1:13" ht="37.5" x14ac:dyDescent="0.3">
      <c r="A698" s="52" t="s">
        <v>436</v>
      </c>
      <c r="B698" s="19">
        <v>609</v>
      </c>
      <c r="C698" s="18">
        <v>10</v>
      </c>
      <c r="D698" s="18" t="s">
        <v>23</v>
      </c>
      <c r="E698" s="18" t="s">
        <v>98</v>
      </c>
      <c r="F698" s="18" t="s">
        <v>17</v>
      </c>
      <c r="G698" s="18" t="s">
        <v>21</v>
      </c>
      <c r="H698" s="17" t="s">
        <v>435</v>
      </c>
      <c r="I698" s="18" t="s">
        <v>19</v>
      </c>
      <c r="J698" s="99">
        <f>J699</f>
        <v>433.68</v>
      </c>
      <c r="K698" s="99">
        <f>K699</f>
        <v>505.73</v>
      </c>
      <c r="L698" s="99">
        <f>L699</f>
        <v>484.83</v>
      </c>
      <c r="M698" s="158">
        <f t="shared" si="95"/>
        <v>95.867360053783628</v>
      </c>
    </row>
    <row r="699" spans="1:13" x14ac:dyDescent="0.3">
      <c r="A699" s="40" t="s">
        <v>42</v>
      </c>
      <c r="B699" s="19">
        <v>609</v>
      </c>
      <c r="C699" s="18">
        <v>10</v>
      </c>
      <c r="D699" s="18" t="s">
        <v>23</v>
      </c>
      <c r="E699" s="18" t="s">
        <v>98</v>
      </c>
      <c r="F699" s="18" t="s">
        <v>17</v>
      </c>
      <c r="G699" s="18" t="s">
        <v>21</v>
      </c>
      <c r="H699" s="17" t="s">
        <v>435</v>
      </c>
      <c r="I699" s="18" t="s">
        <v>92</v>
      </c>
      <c r="J699" s="99">
        <v>433.68</v>
      </c>
      <c r="K699" s="99">
        <v>505.73</v>
      </c>
      <c r="L699" s="99">
        <v>484.83</v>
      </c>
      <c r="M699" s="158">
        <f t="shared" si="95"/>
        <v>95.867360053783628</v>
      </c>
    </row>
    <row r="700" spans="1:13" ht="75" x14ac:dyDescent="0.3">
      <c r="A700" s="54" t="s">
        <v>378</v>
      </c>
      <c r="B700" s="19">
        <v>609</v>
      </c>
      <c r="C700" s="18">
        <v>10</v>
      </c>
      <c r="D700" s="18" t="s">
        <v>23</v>
      </c>
      <c r="E700" s="18" t="s">
        <v>98</v>
      </c>
      <c r="F700" s="18" t="s">
        <v>17</v>
      </c>
      <c r="G700" s="18" t="s">
        <v>21</v>
      </c>
      <c r="H700" s="17" t="s">
        <v>326</v>
      </c>
      <c r="I700" s="18" t="s">
        <v>19</v>
      </c>
      <c r="J700" s="99">
        <f>J701+J702</f>
        <v>19122.039999999997</v>
      </c>
      <c r="K700" s="99">
        <f>K701+K702</f>
        <v>18808</v>
      </c>
      <c r="L700" s="99">
        <f>L701+L702</f>
        <v>18807.93</v>
      </c>
      <c r="M700" s="158">
        <f t="shared" si="95"/>
        <v>99.999627817949815</v>
      </c>
    </row>
    <row r="701" spans="1:13" ht="37.5" x14ac:dyDescent="0.3">
      <c r="A701" s="40" t="s">
        <v>35</v>
      </c>
      <c r="B701" s="19">
        <v>609</v>
      </c>
      <c r="C701" s="18">
        <v>10</v>
      </c>
      <c r="D701" s="18" t="s">
        <v>23</v>
      </c>
      <c r="E701" s="18" t="s">
        <v>98</v>
      </c>
      <c r="F701" s="18" t="s">
        <v>17</v>
      </c>
      <c r="G701" s="18" t="s">
        <v>21</v>
      </c>
      <c r="H701" s="17" t="s">
        <v>326</v>
      </c>
      <c r="I701" s="18" t="s">
        <v>36</v>
      </c>
      <c r="J701" s="99">
        <v>142.35</v>
      </c>
      <c r="K701" s="99">
        <v>99.93</v>
      </c>
      <c r="L701" s="99">
        <v>99.93</v>
      </c>
      <c r="M701" s="158">
        <f t="shared" si="95"/>
        <v>100</v>
      </c>
    </row>
    <row r="702" spans="1:13" x14ac:dyDescent="0.3">
      <c r="A702" s="40" t="s">
        <v>42</v>
      </c>
      <c r="B702" s="19">
        <v>609</v>
      </c>
      <c r="C702" s="18">
        <v>10</v>
      </c>
      <c r="D702" s="18" t="s">
        <v>23</v>
      </c>
      <c r="E702" s="18" t="s">
        <v>98</v>
      </c>
      <c r="F702" s="18" t="s">
        <v>17</v>
      </c>
      <c r="G702" s="18" t="s">
        <v>21</v>
      </c>
      <c r="H702" s="17" t="s">
        <v>326</v>
      </c>
      <c r="I702" s="18" t="s">
        <v>92</v>
      </c>
      <c r="J702" s="99">
        <v>18979.689999999999</v>
      </c>
      <c r="K702" s="99">
        <v>18708.07</v>
      </c>
      <c r="L702" s="99">
        <v>18708</v>
      </c>
      <c r="M702" s="158">
        <f t="shared" si="95"/>
        <v>99.999625829922607</v>
      </c>
    </row>
    <row r="703" spans="1:13" ht="56.25" x14ac:dyDescent="0.3">
      <c r="A703" s="40" t="s">
        <v>190</v>
      </c>
      <c r="B703" s="19">
        <v>609</v>
      </c>
      <c r="C703" s="18">
        <v>10</v>
      </c>
      <c r="D703" s="18" t="s">
        <v>23</v>
      </c>
      <c r="E703" s="18" t="s">
        <v>98</v>
      </c>
      <c r="F703" s="18" t="s">
        <v>17</v>
      </c>
      <c r="G703" s="18" t="s">
        <v>43</v>
      </c>
      <c r="H703" s="17" t="s">
        <v>18</v>
      </c>
      <c r="I703" s="18" t="s">
        <v>19</v>
      </c>
      <c r="J703" s="99">
        <f>J704</f>
        <v>94.23</v>
      </c>
      <c r="K703" s="99">
        <f>K704</f>
        <v>82.63000000000001</v>
      </c>
      <c r="L703" s="99">
        <f>L704</f>
        <v>82.63000000000001</v>
      </c>
      <c r="M703" s="158">
        <f t="shared" si="95"/>
        <v>100</v>
      </c>
    </row>
    <row r="704" spans="1:13" ht="37.5" x14ac:dyDescent="0.3">
      <c r="A704" s="52" t="s">
        <v>149</v>
      </c>
      <c r="B704" s="19">
        <v>609</v>
      </c>
      <c r="C704" s="18">
        <v>10</v>
      </c>
      <c r="D704" s="18" t="s">
        <v>23</v>
      </c>
      <c r="E704" s="18" t="s">
        <v>98</v>
      </c>
      <c r="F704" s="18" t="s">
        <v>17</v>
      </c>
      <c r="G704" s="18" t="s">
        <v>43</v>
      </c>
      <c r="H704" s="17" t="s">
        <v>116</v>
      </c>
      <c r="I704" s="18" t="s">
        <v>19</v>
      </c>
      <c r="J704" s="99">
        <f>J705+J706</f>
        <v>94.23</v>
      </c>
      <c r="K704" s="99">
        <f>K705+K706</f>
        <v>82.63000000000001</v>
      </c>
      <c r="L704" s="99">
        <f>L705+L706</f>
        <v>82.63000000000001</v>
      </c>
      <c r="M704" s="158">
        <f t="shared" si="95"/>
        <v>100</v>
      </c>
    </row>
    <row r="705" spans="1:13" ht="37.5" x14ac:dyDescent="0.3">
      <c r="A705" s="40" t="s">
        <v>35</v>
      </c>
      <c r="B705" s="19">
        <v>609</v>
      </c>
      <c r="C705" s="18">
        <v>10</v>
      </c>
      <c r="D705" s="18" t="s">
        <v>23</v>
      </c>
      <c r="E705" s="18" t="s">
        <v>98</v>
      </c>
      <c r="F705" s="18" t="s">
        <v>17</v>
      </c>
      <c r="G705" s="18" t="s">
        <v>43</v>
      </c>
      <c r="H705" s="17" t="s">
        <v>116</v>
      </c>
      <c r="I705" s="18" t="s">
        <v>36</v>
      </c>
      <c r="J705" s="99">
        <v>1.2</v>
      </c>
      <c r="K705" s="99">
        <v>0.95</v>
      </c>
      <c r="L705" s="99">
        <v>0.95</v>
      </c>
      <c r="M705" s="158">
        <f t="shared" si="95"/>
        <v>100</v>
      </c>
    </row>
    <row r="706" spans="1:13" x14ac:dyDescent="0.3">
      <c r="A706" s="40" t="s">
        <v>42</v>
      </c>
      <c r="B706" s="19">
        <v>609</v>
      </c>
      <c r="C706" s="18">
        <v>10</v>
      </c>
      <c r="D706" s="18" t="s">
        <v>23</v>
      </c>
      <c r="E706" s="18" t="s">
        <v>98</v>
      </c>
      <c r="F706" s="18" t="s">
        <v>17</v>
      </c>
      <c r="G706" s="18" t="s">
        <v>43</v>
      </c>
      <c r="H706" s="17" t="s">
        <v>116</v>
      </c>
      <c r="I706" s="18" t="s">
        <v>92</v>
      </c>
      <c r="J706" s="99">
        <v>93.03</v>
      </c>
      <c r="K706" s="99">
        <v>81.680000000000007</v>
      </c>
      <c r="L706" s="99">
        <v>81.680000000000007</v>
      </c>
      <c r="M706" s="158">
        <f t="shared" si="95"/>
        <v>100</v>
      </c>
    </row>
    <row r="707" spans="1:13" ht="37.5" x14ac:dyDescent="0.3">
      <c r="A707" s="74" t="s">
        <v>408</v>
      </c>
      <c r="B707" s="23">
        <v>609</v>
      </c>
      <c r="C707" s="15">
        <v>10</v>
      </c>
      <c r="D707" s="15" t="s">
        <v>23</v>
      </c>
      <c r="E707" s="15" t="s">
        <v>98</v>
      </c>
      <c r="F707" s="15" t="s">
        <v>17</v>
      </c>
      <c r="G707" s="15" t="s">
        <v>23</v>
      </c>
      <c r="H707" s="14" t="s">
        <v>18</v>
      </c>
      <c r="I707" s="15" t="s">
        <v>19</v>
      </c>
      <c r="J707" s="157">
        <f>J708+J710+J712</f>
        <v>13134.09</v>
      </c>
      <c r="K707" s="157">
        <f>K708+K710+K712</f>
        <v>14711.31</v>
      </c>
      <c r="L707" s="157">
        <f>L708+L710+L712</f>
        <v>14711.31</v>
      </c>
      <c r="M707" s="158">
        <f t="shared" si="95"/>
        <v>100</v>
      </c>
    </row>
    <row r="708" spans="1:13" ht="40.9" customHeight="1" x14ac:dyDescent="0.3">
      <c r="A708" s="52" t="s">
        <v>148</v>
      </c>
      <c r="B708" s="19">
        <v>609</v>
      </c>
      <c r="C708" s="18">
        <v>10</v>
      </c>
      <c r="D708" s="18" t="s">
        <v>23</v>
      </c>
      <c r="E708" s="18" t="s">
        <v>98</v>
      </c>
      <c r="F708" s="18" t="s">
        <v>17</v>
      </c>
      <c r="G708" s="18" t="s">
        <v>23</v>
      </c>
      <c r="H708" s="17" t="s">
        <v>117</v>
      </c>
      <c r="I708" s="18" t="s">
        <v>19</v>
      </c>
      <c r="J708" s="99">
        <f>J709</f>
        <v>1174.3499999999999</v>
      </c>
      <c r="K708" s="99">
        <f>K709</f>
        <v>1275</v>
      </c>
      <c r="L708" s="99">
        <f>L709</f>
        <v>1275</v>
      </c>
      <c r="M708" s="158">
        <f t="shared" si="95"/>
        <v>100</v>
      </c>
    </row>
    <row r="709" spans="1:13" x14ac:dyDescent="0.3">
      <c r="A709" s="40" t="s">
        <v>42</v>
      </c>
      <c r="B709" s="19">
        <v>609</v>
      </c>
      <c r="C709" s="18">
        <v>10</v>
      </c>
      <c r="D709" s="18" t="s">
        <v>23</v>
      </c>
      <c r="E709" s="18" t="s">
        <v>98</v>
      </c>
      <c r="F709" s="18" t="s">
        <v>17</v>
      </c>
      <c r="G709" s="18" t="s">
        <v>23</v>
      </c>
      <c r="H709" s="17" t="s">
        <v>117</v>
      </c>
      <c r="I709" s="18" t="s">
        <v>92</v>
      </c>
      <c r="J709" s="99">
        <v>1174.3499999999999</v>
      </c>
      <c r="K709" s="99">
        <v>1275</v>
      </c>
      <c r="L709" s="99">
        <v>1275</v>
      </c>
      <c r="M709" s="158">
        <f t="shared" si="95"/>
        <v>100</v>
      </c>
    </row>
    <row r="710" spans="1:13" ht="75" x14ac:dyDescent="0.3">
      <c r="A710" s="1" t="s">
        <v>409</v>
      </c>
      <c r="B710" s="19">
        <v>609</v>
      </c>
      <c r="C710" s="18">
        <v>10</v>
      </c>
      <c r="D710" s="18" t="s">
        <v>23</v>
      </c>
      <c r="E710" s="18" t="s">
        <v>98</v>
      </c>
      <c r="F710" s="18" t="s">
        <v>17</v>
      </c>
      <c r="G710" s="18" t="s">
        <v>23</v>
      </c>
      <c r="H710" s="17" t="s">
        <v>410</v>
      </c>
      <c r="I710" s="18" t="s">
        <v>19</v>
      </c>
      <c r="J710" s="99">
        <f>J711</f>
        <v>11959.74</v>
      </c>
      <c r="K710" s="99">
        <f>K711</f>
        <v>11959.74</v>
      </c>
      <c r="L710" s="99">
        <f>L711</f>
        <v>11959.74</v>
      </c>
      <c r="M710" s="158">
        <f t="shared" si="95"/>
        <v>100</v>
      </c>
    </row>
    <row r="711" spans="1:13" x14ac:dyDescent="0.3">
      <c r="A711" s="40" t="s">
        <v>42</v>
      </c>
      <c r="B711" s="19">
        <v>609</v>
      </c>
      <c r="C711" s="18">
        <v>10</v>
      </c>
      <c r="D711" s="18" t="s">
        <v>23</v>
      </c>
      <c r="E711" s="18" t="s">
        <v>98</v>
      </c>
      <c r="F711" s="18" t="s">
        <v>17</v>
      </c>
      <c r="G711" s="18" t="s">
        <v>23</v>
      </c>
      <c r="H711" s="17" t="s">
        <v>410</v>
      </c>
      <c r="I711" s="18" t="s">
        <v>92</v>
      </c>
      <c r="J711" s="99">
        <v>11959.74</v>
      </c>
      <c r="K711" s="99">
        <v>11959.74</v>
      </c>
      <c r="L711" s="99">
        <v>11959.74</v>
      </c>
      <c r="M711" s="158">
        <f t="shared" si="95"/>
        <v>100</v>
      </c>
    </row>
    <row r="712" spans="1:13" ht="56.25" x14ac:dyDescent="0.3">
      <c r="A712" s="40" t="s">
        <v>621</v>
      </c>
      <c r="B712" s="19">
        <v>609</v>
      </c>
      <c r="C712" s="18">
        <v>10</v>
      </c>
      <c r="D712" s="18" t="s">
        <v>23</v>
      </c>
      <c r="E712" s="18" t="s">
        <v>98</v>
      </c>
      <c r="F712" s="18" t="s">
        <v>17</v>
      </c>
      <c r="G712" s="18" t="s">
        <v>23</v>
      </c>
      <c r="H712" s="17" t="s">
        <v>624</v>
      </c>
      <c r="I712" s="18" t="s">
        <v>19</v>
      </c>
      <c r="J712" s="99">
        <f>J713</f>
        <v>0</v>
      </c>
      <c r="K712" s="99">
        <f>K713</f>
        <v>1476.57</v>
      </c>
      <c r="L712" s="99">
        <f>L713</f>
        <v>1476.57</v>
      </c>
      <c r="M712" s="158">
        <f t="shared" si="95"/>
        <v>100</v>
      </c>
    </row>
    <row r="713" spans="1:13" x14ac:dyDescent="0.3">
      <c r="A713" s="40" t="s">
        <v>42</v>
      </c>
      <c r="B713" s="19">
        <v>609</v>
      </c>
      <c r="C713" s="18">
        <v>10</v>
      </c>
      <c r="D713" s="18" t="s">
        <v>23</v>
      </c>
      <c r="E713" s="18" t="s">
        <v>98</v>
      </c>
      <c r="F713" s="18" t="s">
        <v>17</v>
      </c>
      <c r="G713" s="18" t="s">
        <v>23</v>
      </c>
      <c r="H713" s="17" t="s">
        <v>624</v>
      </c>
      <c r="I713" s="18" t="s">
        <v>92</v>
      </c>
      <c r="J713" s="99">
        <v>0</v>
      </c>
      <c r="K713" s="99">
        <v>1476.57</v>
      </c>
      <c r="L713" s="99">
        <v>1476.57</v>
      </c>
      <c r="M713" s="158">
        <f t="shared" si="95"/>
        <v>100</v>
      </c>
    </row>
    <row r="714" spans="1:13" x14ac:dyDescent="0.3">
      <c r="A714" s="74" t="s">
        <v>90</v>
      </c>
      <c r="B714" s="23">
        <v>609</v>
      </c>
      <c r="C714" s="14" t="s">
        <v>91</v>
      </c>
      <c r="D714" s="14" t="s">
        <v>52</v>
      </c>
      <c r="E714" s="15" t="s">
        <v>16</v>
      </c>
      <c r="F714" s="15" t="s">
        <v>17</v>
      </c>
      <c r="G714" s="15" t="s">
        <v>16</v>
      </c>
      <c r="H714" s="14" t="s">
        <v>18</v>
      </c>
      <c r="I714" s="15" t="s">
        <v>19</v>
      </c>
      <c r="J714" s="157">
        <f>J715</f>
        <v>422124.24</v>
      </c>
      <c r="K714" s="157">
        <f>K715</f>
        <v>522653.28999999992</v>
      </c>
      <c r="L714" s="157">
        <f>L715</f>
        <v>526101.42999999993</v>
      </c>
      <c r="M714" s="158">
        <f t="shared" si="95"/>
        <v>100.65973754800244</v>
      </c>
    </row>
    <row r="715" spans="1:13" ht="56.25" x14ac:dyDescent="0.3">
      <c r="A715" s="40" t="s">
        <v>234</v>
      </c>
      <c r="B715" s="19">
        <v>609</v>
      </c>
      <c r="C715" s="18" t="s">
        <v>91</v>
      </c>
      <c r="D715" s="18" t="s">
        <v>52</v>
      </c>
      <c r="E715" s="18" t="s">
        <v>98</v>
      </c>
      <c r="F715" s="18" t="s">
        <v>17</v>
      </c>
      <c r="G715" s="18" t="s">
        <v>16</v>
      </c>
      <c r="H715" s="17" t="s">
        <v>18</v>
      </c>
      <c r="I715" s="18" t="s">
        <v>19</v>
      </c>
      <c r="J715" s="99">
        <f>J716+J735</f>
        <v>422124.24</v>
      </c>
      <c r="K715" s="99">
        <f>K716+K735</f>
        <v>522653.28999999992</v>
      </c>
      <c r="L715" s="99">
        <f>L716+L735</f>
        <v>526101.42999999993</v>
      </c>
      <c r="M715" s="158">
        <f t="shared" si="95"/>
        <v>100.65973754800244</v>
      </c>
    </row>
    <row r="716" spans="1:13" ht="56.25" x14ac:dyDescent="0.3">
      <c r="A716" s="40" t="s">
        <v>190</v>
      </c>
      <c r="B716" s="19">
        <v>609</v>
      </c>
      <c r="C716" s="18" t="s">
        <v>91</v>
      </c>
      <c r="D716" s="18" t="s">
        <v>52</v>
      </c>
      <c r="E716" s="18" t="s">
        <v>98</v>
      </c>
      <c r="F716" s="18" t="s">
        <v>17</v>
      </c>
      <c r="G716" s="18" t="s">
        <v>43</v>
      </c>
      <c r="H716" s="17" t="s">
        <v>18</v>
      </c>
      <c r="I716" s="18" t="s">
        <v>19</v>
      </c>
      <c r="J716" s="99">
        <f>J723+J732+J726+J729+J717+J721+J719</f>
        <v>314337.18</v>
      </c>
      <c r="K716" s="99">
        <f>K723+K732+K726+K729+K717+K721+K719</f>
        <v>371991.12999999995</v>
      </c>
      <c r="L716" s="99">
        <f>L723+L732+L726+L729+L717+L721+L719</f>
        <v>372184.64999999997</v>
      </c>
      <c r="M716" s="158">
        <f t="shared" si="95"/>
        <v>100.05202274581117</v>
      </c>
    </row>
    <row r="717" spans="1:13" ht="37.5" x14ac:dyDescent="0.3">
      <c r="A717" s="40" t="s">
        <v>380</v>
      </c>
      <c r="B717" s="19">
        <v>609</v>
      </c>
      <c r="C717" s="18" t="s">
        <v>91</v>
      </c>
      <c r="D717" s="18" t="s">
        <v>52</v>
      </c>
      <c r="E717" s="18" t="s">
        <v>98</v>
      </c>
      <c r="F717" s="18" t="s">
        <v>17</v>
      </c>
      <c r="G717" s="18" t="s">
        <v>43</v>
      </c>
      <c r="H717" s="17" t="s">
        <v>379</v>
      </c>
      <c r="I717" s="18" t="s">
        <v>19</v>
      </c>
      <c r="J717" s="99">
        <f>J718</f>
        <v>213074.83</v>
      </c>
      <c r="K717" s="99">
        <f>K718</f>
        <v>231076.83</v>
      </c>
      <c r="L717" s="99">
        <f>L718</f>
        <v>231273.26</v>
      </c>
      <c r="M717" s="158">
        <f t="shared" si="95"/>
        <v>100.08500635914039</v>
      </c>
    </row>
    <row r="718" spans="1:13" x14ac:dyDescent="0.3">
      <c r="A718" s="58" t="s">
        <v>42</v>
      </c>
      <c r="B718" s="19">
        <v>609</v>
      </c>
      <c r="C718" s="18" t="s">
        <v>91</v>
      </c>
      <c r="D718" s="18" t="s">
        <v>52</v>
      </c>
      <c r="E718" s="18" t="s">
        <v>98</v>
      </c>
      <c r="F718" s="18" t="s">
        <v>17</v>
      </c>
      <c r="G718" s="18" t="s">
        <v>43</v>
      </c>
      <c r="H718" s="17" t="s">
        <v>379</v>
      </c>
      <c r="I718" s="18" t="s">
        <v>92</v>
      </c>
      <c r="J718" s="99">
        <v>213074.83</v>
      </c>
      <c r="K718" s="99">
        <v>231076.83</v>
      </c>
      <c r="L718" s="99">
        <v>231273.26</v>
      </c>
      <c r="M718" s="158">
        <f t="shared" si="95"/>
        <v>100.08500635914039</v>
      </c>
    </row>
    <row r="719" spans="1:13" ht="37.5" x14ac:dyDescent="0.3">
      <c r="A719" s="58" t="s">
        <v>380</v>
      </c>
      <c r="B719" s="19">
        <v>609</v>
      </c>
      <c r="C719" s="18" t="s">
        <v>91</v>
      </c>
      <c r="D719" s="18" t="s">
        <v>52</v>
      </c>
      <c r="E719" s="18" t="s">
        <v>98</v>
      </c>
      <c r="F719" s="18" t="s">
        <v>17</v>
      </c>
      <c r="G719" s="18" t="s">
        <v>43</v>
      </c>
      <c r="H719" s="17" t="s">
        <v>625</v>
      </c>
      <c r="I719" s="18" t="s">
        <v>19</v>
      </c>
      <c r="J719" s="99">
        <f>J720</f>
        <v>0</v>
      </c>
      <c r="K719" s="99">
        <f>K720</f>
        <v>46123.67</v>
      </c>
      <c r="L719" s="99">
        <f>L720</f>
        <v>46123.67</v>
      </c>
      <c r="M719" s="158">
        <f t="shared" ref="M719:M782" si="96">L719/K719*100</f>
        <v>100</v>
      </c>
    </row>
    <row r="720" spans="1:13" x14ac:dyDescent="0.3">
      <c r="A720" s="58" t="s">
        <v>42</v>
      </c>
      <c r="B720" s="19">
        <v>609</v>
      </c>
      <c r="C720" s="18" t="s">
        <v>91</v>
      </c>
      <c r="D720" s="18" t="s">
        <v>52</v>
      </c>
      <c r="E720" s="18" t="s">
        <v>98</v>
      </c>
      <c r="F720" s="18" t="s">
        <v>17</v>
      </c>
      <c r="G720" s="18" t="s">
        <v>43</v>
      </c>
      <c r="H720" s="17" t="s">
        <v>625</v>
      </c>
      <c r="I720" s="18" t="s">
        <v>92</v>
      </c>
      <c r="J720" s="99">
        <v>0</v>
      </c>
      <c r="K720" s="99">
        <v>46123.67</v>
      </c>
      <c r="L720" s="99">
        <v>46123.67</v>
      </c>
      <c r="M720" s="158">
        <f t="shared" si="96"/>
        <v>100</v>
      </c>
    </row>
    <row r="721" spans="1:13" ht="37.5" x14ac:dyDescent="0.3">
      <c r="A721" s="52" t="s">
        <v>380</v>
      </c>
      <c r="B721" s="19">
        <v>609</v>
      </c>
      <c r="C721" s="18" t="s">
        <v>91</v>
      </c>
      <c r="D721" s="18" t="s">
        <v>52</v>
      </c>
      <c r="E721" s="18" t="s">
        <v>98</v>
      </c>
      <c r="F721" s="18" t="s">
        <v>17</v>
      </c>
      <c r="G721" s="18" t="s">
        <v>43</v>
      </c>
      <c r="H721" s="17" t="s">
        <v>384</v>
      </c>
      <c r="I721" s="18" t="s">
        <v>19</v>
      </c>
      <c r="J721" s="99">
        <f>J722</f>
        <v>5</v>
      </c>
      <c r="K721" s="99">
        <f>K722</f>
        <v>1.55</v>
      </c>
      <c r="L721" s="99">
        <f>L722</f>
        <v>1.55</v>
      </c>
      <c r="M721" s="158">
        <f t="shared" si="96"/>
        <v>100</v>
      </c>
    </row>
    <row r="722" spans="1:13" ht="37.5" x14ac:dyDescent="0.3">
      <c r="A722" s="40" t="s">
        <v>35</v>
      </c>
      <c r="B722" s="19">
        <v>609</v>
      </c>
      <c r="C722" s="18" t="s">
        <v>91</v>
      </c>
      <c r="D722" s="18" t="s">
        <v>52</v>
      </c>
      <c r="E722" s="18" t="s">
        <v>98</v>
      </c>
      <c r="F722" s="18" t="s">
        <v>17</v>
      </c>
      <c r="G722" s="18" t="s">
        <v>43</v>
      </c>
      <c r="H722" s="17" t="s">
        <v>384</v>
      </c>
      <c r="I722" s="18" t="s">
        <v>36</v>
      </c>
      <c r="J722" s="99">
        <v>5</v>
      </c>
      <c r="K722" s="99">
        <v>1.55</v>
      </c>
      <c r="L722" s="99">
        <v>1.55</v>
      </c>
      <c r="M722" s="158">
        <f t="shared" si="96"/>
        <v>100</v>
      </c>
    </row>
    <row r="723" spans="1:13" x14ac:dyDescent="0.3">
      <c r="A723" s="79" t="s">
        <v>355</v>
      </c>
      <c r="B723" s="19">
        <v>609</v>
      </c>
      <c r="C723" s="18" t="s">
        <v>91</v>
      </c>
      <c r="D723" s="18" t="s">
        <v>52</v>
      </c>
      <c r="E723" s="18" t="s">
        <v>98</v>
      </c>
      <c r="F723" s="18" t="s">
        <v>17</v>
      </c>
      <c r="G723" s="18" t="s">
        <v>43</v>
      </c>
      <c r="H723" s="17" t="s">
        <v>118</v>
      </c>
      <c r="I723" s="18" t="s">
        <v>19</v>
      </c>
      <c r="J723" s="99">
        <f>J724+J725</f>
        <v>46518.670000000006</v>
      </c>
      <c r="K723" s="99">
        <f>K724+K725</f>
        <v>37868.670000000006</v>
      </c>
      <c r="L723" s="99">
        <f>L724+L725</f>
        <v>37868.67</v>
      </c>
      <c r="M723" s="158">
        <f t="shared" si="96"/>
        <v>99.999999999999972</v>
      </c>
    </row>
    <row r="724" spans="1:13" ht="37.5" x14ac:dyDescent="0.3">
      <c r="A724" s="40" t="s">
        <v>35</v>
      </c>
      <c r="B724" s="19">
        <v>609</v>
      </c>
      <c r="C724" s="18" t="s">
        <v>91</v>
      </c>
      <c r="D724" s="18" t="s">
        <v>52</v>
      </c>
      <c r="E724" s="18" t="s">
        <v>98</v>
      </c>
      <c r="F724" s="18" t="s">
        <v>17</v>
      </c>
      <c r="G724" s="18" t="s">
        <v>43</v>
      </c>
      <c r="H724" s="17" t="s">
        <v>118</v>
      </c>
      <c r="I724" s="18" t="s">
        <v>36</v>
      </c>
      <c r="J724" s="99">
        <v>3.3</v>
      </c>
      <c r="K724" s="99">
        <v>1.8</v>
      </c>
      <c r="L724" s="99">
        <v>1.74</v>
      </c>
      <c r="M724" s="158">
        <f t="shared" si="96"/>
        <v>96.666666666666671</v>
      </c>
    </row>
    <row r="725" spans="1:13" x14ac:dyDescent="0.3">
      <c r="A725" s="58" t="s">
        <v>42</v>
      </c>
      <c r="B725" s="19">
        <v>609</v>
      </c>
      <c r="C725" s="18" t="s">
        <v>91</v>
      </c>
      <c r="D725" s="18" t="s">
        <v>52</v>
      </c>
      <c r="E725" s="18" t="s">
        <v>98</v>
      </c>
      <c r="F725" s="18" t="s">
        <v>17</v>
      </c>
      <c r="G725" s="18" t="s">
        <v>43</v>
      </c>
      <c r="H725" s="17" t="s">
        <v>118</v>
      </c>
      <c r="I725" s="18" t="s">
        <v>92</v>
      </c>
      <c r="J725" s="99">
        <v>46515.37</v>
      </c>
      <c r="K725" s="99">
        <v>37866.870000000003</v>
      </c>
      <c r="L725" s="99">
        <v>37866.93</v>
      </c>
      <c r="M725" s="158">
        <f t="shared" si="96"/>
        <v>100.00015844985339</v>
      </c>
    </row>
    <row r="726" spans="1:13" ht="37.5" x14ac:dyDescent="0.3">
      <c r="A726" s="1" t="s">
        <v>171</v>
      </c>
      <c r="B726" s="19">
        <v>609</v>
      </c>
      <c r="C726" s="17" t="s">
        <v>91</v>
      </c>
      <c r="D726" s="17" t="s">
        <v>52</v>
      </c>
      <c r="E726" s="18" t="s">
        <v>98</v>
      </c>
      <c r="F726" s="18" t="s">
        <v>17</v>
      </c>
      <c r="G726" s="18" t="s">
        <v>43</v>
      </c>
      <c r="H726" s="17" t="s">
        <v>314</v>
      </c>
      <c r="I726" s="18" t="s">
        <v>19</v>
      </c>
      <c r="J726" s="99">
        <f>J727+J728</f>
        <v>42674.85</v>
      </c>
      <c r="K726" s="99">
        <f>K727+K728</f>
        <v>46096.799999999996</v>
      </c>
      <c r="L726" s="99">
        <f>L727+L728</f>
        <v>46096.800000000003</v>
      </c>
      <c r="M726" s="158">
        <f t="shared" si="96"/>
        <v>100.00000000000003</v>
      </c>
    </row>
    <row r="727" spans="1:13" ht="37.5" x14ac:dyDescent="0.3">
      <c r="A727" s="40" t="s">
        <v>35</v>
      </c>
      <c r="B727" s="19">
        <v>609</v>
      </c>
      <c r="C727" s="18">
        <v>10</v>
      </c>
      <c r="D727" s="18" t="s">
        <v>52</v>
      </c>
      <c r="E727" s="18" t="s">
        <v>98</v>
      </c>
      <c r="F727" s="18" t="s">
        <v>17</v>
      </c>
      <c r="G727" s="18" t="s">
        <v>43</v>
      </c>
      <c r="H727" s="17" t="s">
        <v>314</v>
      </c>
      <c r="I727" s="18" t="s">
        <v>36</v>
      </c>
      <c r="J727" s="99">
        <v>531</v>
      </c>
      <c r="K727" s="99">
        <v>571.30999999999995</v>
      </c>
      <c r="L727" s="99">
        <v>571.23</v>
      </c>
      <c r="M727" s="158">
        <f t="shared" si="96"/>
        <v>99.985997094397106</v>
      </c>
    </row>
    <row r="728" spans="1:13" x14ac:dyDescent="0.3">
      <c r="A728" s="40" t="s">
        <v>42</v>
      </c>
      <c r="B728" s="19">
        <v>609</v>
      </c>
      <c r="C728" s="18">
        <v>10</v>
      </c>
      <c r="D728" s="18" t="s">
        <v>52</v>
      </c>
      <c r="E728" s="18" t="s">
        <v>98</v>
      </c>
      <c r="F728" s="18" t="s">
        <v>17</v>
      </c>
      <c r="G728" s="18" t="s">
        <v>43</v>
      </c>
      <c r="H728" s="17" t="s">
        <v>314</v>
      </c>
      <c r="I728" s="18" t="s">
        <v>92</v>
      </c>
      <c r="J728" s="99">
        <v>42143.85</v>
      </c>
      <c r="K728" s="99">
        <v>45525.49</v>
      </c>
      <c r="L728" s="99">
        <v>45525.57</v>
      </c>
      <c r="M728" s="158">
        <f t="shared" si="96"/>
        <v>100.00017572573078</v>
      </c>
    </row>
    <row r="729" spans="1:13" ht="112.5" x14ac:dyDescent="0.3">
      <c r="A729" s="1" t="s">
        <v>158</v>
      </c>
      <c r="B729" s="19">
        <v>609</v>
      </c>
      <c r="C729" s="18" t="s">
        <v>91</v>
      </c>
      <c r="D729" s="18" t="s">
        <v>52</v>
      </c>
      <c r="E729" s="18" t="s">
        <v>98</v>
      </c>
      <c r="F729" s="18" t="s">
        <v>17</v>
      </c>
      <c r="G729" s="18" t="s">
        <v>43</v>
      </c>
      <c r="H729" s="17" t="s">
        <v>142</v>
      </c>
      <c r="I729" s="18" t="s">
        <v>19</v>
      </c>
      <c r="J729" s="99">
        <f>J730+J731</f>
        <v>11863.36</v>
      </c>
      <c r="K729" s="99">
        <f>K730+K731</f>
        <v>10787.109999999999</v>
      </c>
      <c r="L729" s="99">
        <f>L730+L731</f>
        <v>10787.109999999999</v>
      </c>
      <c r="M729" s="158">
        <f t="shared" si="96"/>
        <v>100</v>
      </c>
    </row>
    <row r="730" spans="1:13" ht="37.5" x14ac:dyDescent="0.3">
      <c r="A730" s="40" t="s">
        <v>35</v>
      </c>
      <c r="B730" s="19">
        <v>609</v>
      </c>
      <c r="C730" s="18" t="s">
        <v>91</v>
      </c>
      <c r="D730" s="18" t="s">
        <v>52</v>
      </c>
      <c r="E730" s="18" t="s">
        <v>98</v>
      </c>
      <c r="F730" s="18" t="s">
        <v>17</v>
      </c>
      <c r="G730" s="18" t="s">
        <v>43</v>
      </c>
      <c r="H730" s="17" t="s">
        <v>142</v>
      </c>
      <c r="I730" s="18" t="s">
        <v>36</v>
      </c>
      <c r="J730" s="99">
        <v>118.5</v>
      </c>
      <c r="K730" s="99">
        <v>106.31</v>
      </c>
      <c r="L730" s="99">
        <v>106.31</v>
      </c>
      <c r="M730" s="158">
        <f t="shared" si="96"/>
        <v>100</v>
      </c>
    </row>
    <row r="731" spans="1:13" x14ac:dyDescent="0.3">
      <c r="A731" s="40" t="s">
        <v>42</v>
      </c>
      <c r="B731" s="19">
        <v>609</v>
      </c>
      <c r="C731" s="18" t="s">
        <v>91</v>
      </c>
      <c r="D731" s="18" t="s">
        <v>52</v>
      </c>
      <c r="E731" s="18" t="s">
        <v>98</v>
      </c>
      <c r="F731" s="18" t="s">
        <v>17</v>
      </c>
      <c r="G731" s="18" t="s">
        <v>43</v>
      </c>
      <c r="H731" s="17" t="s">
        <v>142</v>
      </c>
      <c r="I731" s="18" t="s">
        <v>92</v>
      </c>
      <c r="J731" s="99">
        <v>11744.86</v>
      </c>
      <c r="K731" s="99">
        <v>10680.8</v>
      </c>
      <c r="L731" s="99">
        <v>10680.8</v>
      </c>
      <c r="M731" s="158">
        <f t="shared" si="96"/>
        <v>100</v>
      </c>
    </row>
    <row r="732" spans="1:13" ht="56.25" x14ac:dyDescent="0.3">
      <c r="A732" s="46" t="s">
        <v>316</v>
      </c>
      <c r="B732" s="19">
        <v>609</v>
      </c>
      <c r="C732" s="18" t="s">
        <v>91</v>
      </c>
      <c r="D732" s="18" t="s">
        <v>52</v>
      </c>
      <c r="E732" s="18" t="s">
        <v>98</v>
      </c>
      <c r="F732" s="18" t="s">
        <v>17</v>
      </c>
      <c r="G732" s="18" t="s">
        <v>43</v>
      </c>
      <c r="H732" s="17" t="s">
        <v>315</v>
      </c>
      <c r="I732" s="18" t="s">
        <v>19</v>
      </c>
      <c r="J732" s="99">
        <f>J733+J734</f>
        <v>200.47</v>
      </c>
      <c r="K732" s="99">
        <f>K733+K734</f>
        <v>36.5</v>
      </c>
      <c r="L732" s="99">
        <f>L733+L734</f>
        <v>33.589999999999996</v>
      </c>
      <c r="M732" s="158">
        <f t="shared" si="96"/>
        <v>92.027397260273958</v>
      </c>
    </row>
    <row r="733" spans="1:13" ht="37.5" x14ac:dyDescent="0.3">
      <c r="A733" s="40" t="s">
        <v>35</v>
      </c>
      <c r="B733" s="19">
        <v>609</v>
      </c>
      <c r="C733" s="18" t="s">
        <v>91</v>
      </c>
      <c r="D733" s="18" t="s">
        <v>52</v>
      </c>
      <c r="E733" s="18" t="s">
        <v>98</v>
      </c>
      <c r="F733" s="18" t="s">
        <v>17</v>
      </c>
      <c r="G733" s="18" t="s">
        <v>43</v>
      </c>
      <c r="H733" s="17" t="s">
        <v>315</v>
      </c>
      <c r="I733" s="18" t="s">
        <v>36</v>
      </c>
      <c r="J733" s="99">
        <v>2</v>
      </c>
      <c r="K733" s="99">
        <v>0.05</v>
      </c>
      <c r="L733" s="99">
        <v>0.05</v>
      </c>
      <c r="M733" s="158">
        <f t="shared" si="96"/>
        <v>100</v>
      </c>
    </row>
    <row r="734" spans="1:13" x14ac:dyDescent="0.3">
      <c r="A734" s="58" t="s">
        <v>42</v>
      </c>
      <c r="B734" s="19">
        <v>609</v>
      </c>
      <c r="C734" s="18" t="s">
        <v>91</v>
      </c>
      <c r="D734" s="18" t="s">
        <v>52</v>
      </c>
      <c r="E734" s="18" t="s">
        <v>98</v>
      </c>
      <c r="F734" s="18" t="s">
        <v>17</v>
      </c>
      <c r="G734" s="18" t="s">
        <v>43</v>
      </c>
      <c r="H734" s="17" t="s">
        <v>315</v>
      </c>
      <c r="I734" s="18" t="s">
        <v>92</v>
      </c>
      <c r="J734" s="99">
        <v>198.47</v>
      </c>
      <c r="K734" s="99">
        <v>36.450000000000003</v>
      </c>
      <c r="L734" s="99">
        <v>33.54</v>
      </c>
      <c r="M734" s="158">
        <f t="shared" si="96"/>
        <v>92.016460905349788</v>
      </c>
    </row>
    <row r="735" spans="1:13" ht="37.5" x14ac:dyDescent="0.3">
      <c r="A735" s="53" t="s">
        <v>347</v>
      </c>
      <c r="B735" s="19">
        <v>609</v>
      </c>
      <c r="C735" s="18" t="s">
        <v>91</v>
      </c>
      <c r="D735" s="18" t="s">
        <v>52</v>
      </c>
      <c r="E735" s="18" t="s">
        <v>98</v>
      </c>
      <c r="F735" s="18" t="s">
        <v>17</v>
      </c>
      <c r="G735" s="18" t="s">
        <v>312</v>
      </c>
      <c r="H735" s="17" t="s">
        <v>18</v>
      </c>
      <c r="I735" s="18" t="s">
        <v>19</v>
      </c>
      <c r="J735" s="99">
        <f>J740+J736+J738</f>
        <v>107787.06</v>
      </c>
      <c r="K735" s="99">
        <f>K740+K736+K738</f>
        <v>150662.15999999997</v>
      </c>
      <c r="L735" s="99">
        <f>L740+L736+L738</f>
        <v>153916.77999999997</v>
      </c>
      <c r="M735" s="158">
        <f t="shared" si="96"/>
        <v>102.16021063284902</v>
      </c>
    </row>
    <row r="736" spans="1:13" ht="75" x14ac:dyDescent="0.3">
      <c r="A736" s="52" t="s">
        <v>348</v>
      </c>
      <c r="B736" s="19">
        <v>609</v>
      </c>
      <c r="C736" s="18" t="s">
        <v>91</v>
      </c>
      <c r="D736" s="18" t="s">
        <v>52</v>
      </c>
      <c r="E736" s="18" t="s">
        <v>98</v>
      </c>
      <c r="F736" s="18" t="s">
        <v>17</v>
      </c>
      <c r="G736" s="18" t="s">
        <v>312</v>
      </c>
      <c r="H736" s="17" t="s">
        <v>313</v>
      </c>
      <c r="I736" s="18" t="s">
        <v>19</v>
      </c>
      <c r="J736" s="99">
        <f>J737</f>
        <v>53517.82</v>
      </c>
      <c r="K736" s="99">
        <f>K737</f>
        <v>73378.399999999994</v>
      </c>
      <c r="L736" s="99">
        <f>L737</f>
        <v>76630.89</v>
      </c>
      <c r="M736" s="158">
        <f t="shared" si="96"/>
        <v>104.43248966998465</v>
      </c>
    </row>
    <row r="737" spans="1:13" s="27" customFormat="1" x14ac:dyDescent="0.3">
      <c r="A737" s="58" t="s">
        <v>42</v>
      </c>
      <c r="B737" s="19">
        <v>609</v>
      </c>
      <c r="C737" s="18" t="s">
        <v>91</v>
      </c>
      <c r="D737" s="18" t="s">
        <v>52</v>
      </c>
      <c r="E737" s="18" t="s">
        <v>98</v>
      </c>
      <c r="F737" s="18" t="s">
        <v>17</v>
      </c>
      <c r="G737" s="18" t="s">
        <v>312</v>
      </c>
      <c r="H737" s="17" t="s">
        <v>313</v>
      </c>
      <c r="I737" s="18" t="s">
        <v>92</v>
      </c>
      <c r="J737" s="99">
        <v>53517.82</v>
      </c>
      <c r="K737" s="99">
        <v>73378.399999999994</v>
      </c>
      <c r="L737" s="99">
        <v>76630.89</v>
      </c>
      <c r="M737" s="158">
        <f t="shared" si="96"/>
        <v>104.43248966998465</v>
      </c>
    </row>
    <row r="738" spans="1:13" ht="56.25" x14ac:dyDescent="0.3">
      <c r="A738" s="148" t="s">
        <v>567</v>
      </c>
      <c r="B738" s="19">
        <v>609</v>
      </c>
      <c r="C738" s="18" t="s">
        <v>91</v>
      </c>
      <c r="D738" s="18" t="s">
        <v>52</v>
      </c>
      <c r="E738" s="18" t="s">
        <v>98</v>
      </c>
      <c r="F738" s="18" t="s">
        <v>17</v>
      </c>
      <c r="G738" s="18" t="s">
        <v>312</v>
      </c>
      <c r="H738" s="17" t="s">
        <v>626</v>
      </c>
      <c r="I738" s="18" t="s">
        <v>19</v>
      </c>
      <c r="J738" s="99">
        <f>J739</f>
        <v>0</v>
      </c>
      <c r="K738" s="99">
        <f>K739</f>
        <v>14069.11</v>
      </c>
      <c r="L738" s="99">
        <f>L739</f>
        <v>14069.11</v>
      </c>
      <c r="M738" s="158">
        <f t="shared" si="96"/>
        <v>100</v>
      </c>
    </row>
    <row r="739" spans="1:13" x14ac:dyDescent="0.3">
      <c r="A739" s="58" t="s">
        <v>42</v>
      </c>
      <c r="B739" s="19">
        <v>609</v>
      </c>
      <c r="C739" s="18" t="s">
        <v>91</v>
      </c>
      <c r="D739" s="18" t="s">
        <v>52</v>
      </c>
      <c r="E739" s="18" t="s">
        <v>98</v>
      </c>
      <c r="F739" s="18" t="s">
        <v>17</v>
      </c>
      <c r="G739" s="18" t="s">
        <v>312</v>
      </c>
      <c r="H739" s="17" t="s">
        <v>626</v>
      </c>
      <c r="I739" s="18" t="s">
        <v>92</v>
      </c>
      <c r="J739" s="99">
        <v>0</v>
      </c>
      <c r="K739" s="99">
        <v>14069.11</v>
      </c>
      <c r="L739" s="99">
        <v>14069.11</v>
      </c>
      <c r="M739" s="158">
        <f t="shared" si="96"/>
        <v>100</v>
      </c>
    </row>
    <row r="740" spans="1:13" ht="37.5" x14ac:dyDescent="0.3">
      <c r="A740" s="46" t="s">
        <v>346</v>
      </c>
      <c r="B740" s="19">
        <v>609</v>
      </c>
      <c r="C740" s="18" t="s">
        <v>91</v>
      </c>
      <c r="D740" s="18" t="s">
        <v>52</v>
      </c>
      <c r="E740" s="18" t="s">
        <v>98</v>
      </c>
      <c r="F740" s="18" t="s">
        <v>17</v>
      </c>
      <c r="G740" s="18" t="s">
        <v>312</v>
      </c>
      <c r="H740" s="17" t="s">
        <v>345</v>
      </c>
      <c r="I740" s="18" t="s">
        <v>19</v>
      </c>
      <c r="J740" s="99">
        <f>J741</f>
        <v>54269.24</v>
      </c>
      <c r="K740" s="99">
        <f>K741</f>
        <v>63214.65</v>
      </c>
      <c r="L740" s="99">
        <f>L741</f>
        <v>63216.78</v>
      </c>
      <c r="M740" s="158">
        <f t="shared" si="96"/>
        <v>100.00336947210813</v>
      </c>
    </row>
    <row r="741" spans="1:13" x14ac:dyDescent="0.3">
      <c r="A741" s="58" t="s">
        <v>42</v>
      </c>
      <c r="B741" s="19">
        <v>609</v>
      </c>
      <c r="C741" s="18" t="s">
        <v>91</v>
      </c>
      <c r="D741" s="18" t="s">
        <v>52</v>
      </c>
      <c r="E741" s="18" t="s">
        <v>98</v>
      </c>
      <c r="F741" s="18" t="s">
        <v>17</v>
      </c>
      <c r="G741" s="18" t="s">
        <v>312</v>
      </c>
      <c r="H741" s="17" t="s">
        <v>345</v>
      </c>
      <c r="I741" s="18" t="s">
        <v>92</v>
      </c>
      <c r="J741" s="99">
        <v>54269.24</v>
      </c>
      <c r="K741" s="99">
        <v>63214.65</v>
      </c>
      <c r="L741" s="99">
        <v>63216.78</v>
      </c>
      <c r="M741" s="158">
        <f t="shared" si="96"/>
        <v>100.00336947210813</v>
      </c>
    </row>
    <row r="742" spans="1:13" x14ac:dyDescent="0.3">
      <c r="A742" s="58" t="s">
        <v>119</v>
      </c>
      <c r="B742" s="19">
        <v>609</v>
      </c>
      <c r="C742" s="17" t="s">
        <v>91</v>
      </c>
      <c r="D742" s="17" t="s">
        <v>65</v>
      </c>
      <c r="E742" s="18" t="s">
        <v>16</v>
      </c>
      <c r="F742" s="18" t="s">
        <v>17</v>
      </c>
      <c r="G742" s="18" t="s">
        <v>16</v>
      </c>
      <c r="H742" s="17" t="s">
        <v>18</v>
      </c>
      <c r="I742" s="18" t="s">
        <v>19</v>
      </c>
      <c r="J742" s="99">
        <f>J743+J758</f>
        <v>23904.63</v>
      </c>
      <c r="K742" s="99">
        <f>K743+K758</f>
        <v>25501.749999999996</v>
      </c>
      <c r="L742" s="99">
        <f>L743+L758</f>
        <v>25499.620000000003</v>
      </c>
      <c r="M742" s="158">
        <f t="shared" si="96"/>
        <v>99.991647632025277</v>
      </c>
    </row>
    <row r="743" spans="1:13" x14ac:dyDescent="0.3">
      <c r="A743" s="80" t="s">
        <v>119</v>
      </c>
      <c r="B743" s="19">
        <v>609</v>
      </c>
      <c r="C743" s="17" t="s">
        <v>91</v>
      </c>
      <c r="D743" s="17" t="s">
        <v>65</v>
      </c>
      <c r="E743" s="18" t="s">
        <v>98</v>
      </c>
      <c r="F743" s="18" t="s">
        <v>17</v>
      </c>
      <c r="G743" s="18" t="s">
        <v>16</v>
      </c>
      <c r="H743" s="17" t="s">
        <v>18</v>
      </c>
      <c r="I743" s="18" t="s">
        <v>19</v>
      </c>
      <c r="J743" s="99">
        <f>J744</f>
        <v>23904.63</v>
      </c>
      <c r="K743" s="99">
        <f>K744</f>
        <v>25176.309999999998</v>
      </c>
      <c r="L743" s="99">
        <f>L744</f>
        <v>25174.180000000004</v>
      </c>
      <c r="M743" s="158">
        <f t="shared" si="96"/>
        <v>99.991539665661904</v>
      </c>
    </row>
    <row r="744" spans="1:13" ht="56.25" x14ac:dyDescent="0.3">
      <c r="A744" s="40" t="s">
        <v>234</v>
      </c>
      <c r="B744" s="19">
        <v>609</v>
      </c>
      <c r="C744" s="17" t="s">
        <v>91</v>
      </c>
      <c r="D744" s="17" t="s">
        <v>65</v>
      </c>
      <c r="E744" s="18" t="s">
        <v>98</v>
      </c>
      <c r="F744" s="18" t="s">
        <v>17</v>
      </c>
      <c r="G744" s="18" t="s">
        <v>16</v>
      </c>
      <c r="H744" s="17" t="s">
        <v>18</v>
      </c>
      <c r="I744" s="18" t="s">
        <v>19</v>
      </c>
      <c r="J744" s="99">
        <f>J753+J747+J745+J750</f>
        <v>23904.63</v>
      </c>
      <c r="K744" s="99">
        <f>K753+K747+K745+K750</f>
        <v>25176.309999999998</v>
      </c>
      <c r="L744" s="99">
        <f>L753+L747+L745+L750</f>
        <v>25174.180000000004</v>
      </c>
      <c r="M744" s="158">
        <f t="shared" si="96"/>
        <v>99.991539665661904</v>
      </c>
    </row>
    <row r="745" spans="1:13" ht="56.25" x14ac:dyDescent="0.3">
      <c r="A745" s="52" t="s">
        <v>189</v>
      </c>
      <c r="B745" s="19">
        <v>609</v>
      </c>
      <c r="C745" s="18">
        <v>10</v>
      </c>
      <c r="D745" s="18" t="s">
        <v>65</v>
      </c>
      <c r="E745" s="18" t="s">
        <v>98</v>
      </c>
      <c r="F745" s="18" t="s">
        <v>17</v>
      </c>
      <c r="G745" s="18" t="s">
        <v>21</v>
      </c>
      <c r="H745" s="17" t="s">
        <v>115</v>
      </c>
      <c r="I745" s="18" t="s">
        <v>19</v>
      </c>
      <c r="J745" s="99">
        <f>J746</f>
        <v>40.22</v>
      </c>
      <c r="K745" s="99">
        <f>K746</f>
        <v>41.7</v>
      </c>
      <c r="L745" s="99">
        <f>L746</f>
        <v>41.7</v>
      </c>
      <c r="M745" s="158">
        <f t="shared" si="96"/>
        <v>100</v>
      </c>
    </row>
    <row r="746" spans="1:13" ht="37.5" x14ac:dyDescent="0.3">
      <c r="A746" s="40" t="s">
        <v>35</v>
      </c>
      <c r="B746" s="19">
        <v>609</v>
      </c>
      <c r="C746" s="18">
        <v>10</v>
      </c>
      <c r="D746" s="18" t="s">
        <v>65</v>
      </c>
      <c r="E746" s="18" t="s">
        <v>98</v>
      </c>
      <c r="F746" s="18" t="s">
        <v>17</v>
      </c>
      <c r="G746" s="18" t="s">
        <v>21</v>
      </c>
      <c r="H746" s="17" t="s">
        <v>115</v>
      </c>
      <c r="I746" s="18" t="s">
        <v>36</v>
      </c>
      <c r="J746" s="99">
        <v>40.22</v>
      </c>
      <c r="K746" s="99">
        <v>41.7</v>
      </c>
      <c r="L746" s="99">
        <v>41.7</v>
      </c>
      <c r="M746" s="158">
        <f t="shared" si="96"/>
        <v>100</v>
      </c>
    </row>
    <row r="747" spans="1:13" ht="37.5" x14ac:dyDescent="0.3">
      <c r="A747" s="40" t="s">
        <v>147</v>
      </c>
      <c r="B747" s="19">
        <v>609</v>
      </c>
      <c r="C747" s="18">
        <v>10</v>
      </c>
      <c r="D747" s="18" t="s">
        <v>65</v>
      </c>
      <c r="E747" s="18" t="s">
        <v>98</v>
      </c>
      <c r="F747" s="18" t="s">
        <v>17</v>
      </c>
      <c r="G747" s="18" t="s">
        <v>21</v>
      </c>
      <c r="H747" s="17" t="s">
        <v>114</v>
      </c>
      <c r="I747" s="18" t="s">
        <v>19</v>
      </c>
      <c r="J747" s="99">
        <f>J748+J749</f>
        <v>519</v>
      </c>
      <c r="K747" s="99">
        <f>K748+K749</f>
        <v>519</v>
      </c>
      <c r="L747" s="99">
        <f>L748+L749</f>
        <v>519</v>
      </c>
      <c r="M747" s="158">
        <f t="shared" si="96"/>
        <v>100</v>
      </c>
    </row>
    <row r="748" spans="1:13" ht="93.75" x14ac:dyDescent="0.3">
      <c r="A748" s="40" t="s">
        <v>34</v>
      </c>
      <c r="B748" s="19">
        <v>609</v>
      </c>
      <c r="C748" s="18">
        <v>10</v>
      </c>
      <c r="D748" s="18" t="s">
        <v>65</v>
      </c>
      <c r="E748" s="18" t="s">
        <v>98</v>
      </c>
      <c r="F748" s="18" t="s">
        <v>17</v>
      </c>
      <c r="G748" s="18" t="s">
        <v>21</v>
      </c>
      <c r="H748" s="17" t="s">
        <v>114</v>
      </c>
      <c r="I748" s="18" t="s">
        <v>28</v>
      </c>
      <c r="J748" s="99">
        <v>250</v>
      </c>
      <c r="K748" s="99">
        <v>250</v>
      </c>
      <c r="L748" s="99">
        <v>250</v>
      </c>
      <c r="M748" s="158">
        <f t="shared" si="96"/>
        <v>100</v>
      </c>
    </row>
    <row r="749" spans="1:13" ht="37.5" x14ac:dyDescent="0.3">
      <c r="A749" s="40" t="s">
        <v>35</v>
      </c>
      <c r="B749" s="19">
        <v>609</v>
      </c>
      <c r="C749" s="18">
        <v>10</v>
      </c>
      <c r="D749" s="18" t="s">
        <v>65</v>
      </c>
      <c r="E749" s="18" t="s">
        <v>98</v>
      </c>
      <c r="F749" s="18" t="s">
        <v>17</v>
      </c>
      <c r="G749" s="18" t="s">
        <v>21</v>
      </c>
      <c r="H749" s="17" t="s">
        <v>114</v>
      </c>
      <c r="I749" s="18" t="s">
        <v>36</v>
      </c>
      <c r="J749" s="99">
        <v>269</v>
      </c>
      <c r="K749" s="99">
        <v>269</v>
      </c>
      <c r="L749" s="99">
        <v>269</v>
      </c>
      <c r="M749" s="158">
        <f t="shared" si="96"/>
        <v>100</v>
      </c>
    </row>
    <row r="750" spans="1:13" ht="37.5" x14ac:dyDescent="0.3">
      <c r="A750" s="46" t="s">
        <v>346</v>
      </c>
      <c r="B750" s="19">
        <v>609</v>
      </c>
      <c r="C750" s="18">
        <v>10</v>
      </c>
      <c r="D750" s="18" t="s">
        <v>65</v>
      </c>
      <c r="E750" s="18" t="s">
        <v>98</v>
      </c>
      <c r="F750" s="18" t="s">
        <v>17</v>
      </c>
      <c r="G750" s="18" t="s">
        <v>312</v>
      </c>
      <c r="H750" s="17" t="s">
        <v>345</v>
      </c>
      <c r="I750" s="18" t="s">
        <v>19</v>
      </c>
      <c r="J750" s="99">
        <f>J751+J752</f>
        <v>810</v>
      </c>
      <c r="K750" s="99">
        <f>K751+K752</f>
        <v>935.35</v>
      </c>
      <c r="L750" s="99">
        <f>L751+L752</f>
        <v>933.22</v>
      </c>
      <c r="M750" s="158">
        <f t="shared" si="96"/>
        <v>99.772277756989354</v>
      </c>
    </row>
    <row r="751" spans="1:13" ht="37.5" x14ac:dyDescent="0.3">
      <c r="A751" s="46" t="s">
        <v>346</v>
      </c>
      <c r="B751" s="19">
        <v>609</v>
      </c>
      <c r="C751" s="18">
        <v>10</v>
      </c>
      <c r="D751" s="18" t="s">
        <v>65</v>
      </c>
      <c r="E751" s="18" t="s">
        <v>98</v>
      </c>
      <c r="F751" s="18" t="s">
        <v>17</v>
      </c>
      <c r="G751" s="18" t="s">
        <v>312</v>
      </c>
      <c r="H751" s="17" t="s">
        <v>345</v>
      </c>
      <c r="I751" s="18" t="s">
        <v>28</v>
      </c>
      <c r="J751" s="99">
        <v>407.5</v>
      </c>
      <c r="K751" s="99">
        <v>532.85</v>
      </c>
      <c r="L751" s="99">
        <v>530.72</v>
      </c>
      <c r="M751" s="158">
        <f t="shared" si="96"/>
        <v>99.600262738106409</v>
      </c>
    </row>
    <row r="752" spans="1:13" ht="37.5" x14ac:dyDescent="0.3">
      <c r="A752" s="40" t="s">
        <v>35</v>
      </c>
      <c r="B752" s="19">
        <v>609</v>
      </c>
      <c r="C752" s="18">
        <v>10</v>
      </c>
      <c r="D752" s="18" t="s">
        <v>65</v>
      </c>
      <c r="E752" s="18" t="s">
        <v>98</v>
      </c>
      <c r="F752" s="18" t="s">
        <v>17</v>
      </c>
      <c r="G752" s="18" t="s">
        <v>312</v>
      </c>
      <c r="H752" s="17" t="s">
        <v>345</v>
      </c>
      <c r="I752" s="18" t="s">
        <v>36</v>
      </c>
      <c r="J752" s="99">
        <v>402.5</v>
      </c>
      <c r="K752" s="99">
        <v>402.5</v>
      </c>
      <c r="L752" s="99">
        <v>402.5</v>
      </c>
      <c r="M752" s="158">
        <f t="shared" si="96"/>
        <v>100</v>
      </c>
    </row>
    <row r="753" spans="1:13" ht="37.5" x14ac:dyDescent="0.3">
      <c r="A753" s="40" t="s">
        <v>191</v>
      </c>
      <c r="B753" s="19">
        <v>609</v>
      </c>
      <c r="C753" s="17" t="s">
        <v>91</v>
      </c>
      <c r="D753" s="17" t="s">
        <v>65</v>
      </c>
      <c r="E753" s="18" t="s">
        <v>98</v>
      </c>
      <c r="F753" s="18" t="s">
        <v>17</v>
      </c>
      <c r="G753" s="18" t="s">
        <v>52</v>
      </c>
      <c r="H753" s="17" t="s">
        <v>18</v>
      </c>
      <c r="I753" s="18" t="s">
        <v>19</v>
      </c>
      <c r="J753" s="99">
        <f>J754</f>
        <v>22535.41</v>
      </c>
      <c r="K753" s="99">
        <f>K754</f>
        <v>23680.26</v>
      </c>
      <c r="L753" s="99">
        <f>L754</f>
        <v>23680.260000000002</v>
      </c>
      <c r="M753" s="158">
        <f t="shared" si="96"/>
        <v>100.00000000000003</v>
      </c>
    </row>
    <row r="754" spans="1:13" ht="56.25" x14ac:dyDescent="0.3">
      <c r="A754" s="52" t="s">
        <v>153</v>
      </c>
      <c r="B754" s="19">
        <v>609</v>
      </c>
      <c r="C754" s="17" t="s">
        <v>91</v>
      </c>
      <c r="D754" s="17" t="s">
        <v>65</v>
      </c>
      <c r="E754" s="18" t="s">
        <v>98</v>
      </c>
      <c r="F754" s="18" t="s">
        <v>17</v>
      </c>
      <c r="G754" s="18" t="s">
        <v>52</v>
      </c>
      <c r="H754" s="17" t="s">
        <v>120</v>
      </c>
      <c r="I754" s="18" t="s">
        <v>19</v>
      </c>
      <c r="J754" s="99">
        <f>J755+J756+J757</f>
        <v>22535.41</v>
      </c>
      <c r="K754" s="99">
        <f>K755+K756+K757</f>
        <v>23680.26</v>
      </c>
      <c r="L754" s="99">
        <f>L755+L756+L757</f>
        <v>23680.260000000002</v>
      </c>
      <c r="M754" s="158">
        <f t="shared" si="96"/>
        <v>100.00000000000003</v>
      </c>
    </row>
    <row r="755" spans="1:13" ht="93.75" x14ac:dyDescent="0.3">
      <c r="A755" s="40" t="s">
        <v>34</v>
      </c>
      <c r="B755" s="19">
        <v>609</v>
      </c>
      <c r="C755" s="17" t="s">
        <v>91</v>
      </c>
      <c r="D755" s="17" t="s">
        <v>65</v>
      </c>
      <c r="E755" s="18" t="s">
        <v>98</v>
      </c>
      <c r="F755" s="18" t="s">
        <v>17</v>
      </c>
      <c r="G755" s="18" t="s">
        <v>52</v>
      </c>
      <c r="H755" s="17" t="s">
        <v>120</v>
      </c>
      <c r="I755" s="18" t="s">
        <v>28</v>
      </c>
      <c r="J755" s="99">
        <v>20698.36</v>
      </c>
      <c r="K755" s="99">
        <v>21843.21</v>
      </c>
      <c r="L755" s="99">
        <v>22122.13</v>
      </c>
      <c r="M755" s="158">
        <f t="shared" si="96"/>
        <v>101.2769185481438</v>
      </c>
    </row>
    <row r="756" spans="1:13" ht="37.5" x14ac:dyDescent="0.3">
      <c r="A756" s="40" t="s">
        <v>35</v>
      </c>
      <c r="B756" s="19">
        <v>609</v>
      </c>
      <c r="C756" s="17" t="s">
        <v>91</v>
      </c>
      <c r="D756" s="17" t="s">
        <v>65</v>
      </c>
      <c r="E756" s="18" t="s">
        <v>98</v>
      </c>
      <c r="F756" s="18" t="s">
        <v>17</v>
      </c>
      <c r="G756" s="18" t="s">
        <v>52</v>
      </c>
      <c r="H756" s="17" t="s">
        <v>120</v>
      </c>
      <c r="I756" s="18" t="s">
        <v>36</v>
      </c>
      <c r="J756" s="99">
        <v>1835.53</v>
      </c>
      <c r="K756" s="99">
        <v>1835.53</v>
      </c>
      <c r="L756" s="99">
        <v>1556.61</v>
      </c>
      <c r="M756" s="158">
        <f t="shared" si="96"/>
        <v>84.804388923090329</v>
      </c>
    </row>
    <row r="757" spans="1:13" x14ac:dyDescent="0.3">
      <c r="A757" s="40" t="s">
        <v>37</v>
      </c>
      <c r="B757" s="19">
        <v>609</v>
      </c>
      <c r="C757" s="17" t="s">
        <v>91</v>
      </c>
      <c r="D757" s="17" t="s">
        <v>65</v>
      </c>
      <c r="E757" s="18" t="s">
        <v>98</v>
      </c>
      <c r="F757" s="18" t="s">
        <v>17</v>
      </c>
      <c r="G757" s="18" t="s">
        <v>52</v>
      </c>
      <c r="H757" s="17" t="s">
        <v>120</v>
      </c>
      <c r="I757" s="18" t="s">
        <v>38</v>
      </c>
      <c r="J757" s="99">
        <v>1.52</v>
      </c>
      <c r="K757" s="99">
        <v>1.52</v>
      </c>
      <c r="L757" s="99">
        <v>1.52</v>
      </c>
      <c r="M757" s="158">
        <f t="shared" si="96"/>
        <v>100</v>
      </c>
    </row>
    <row r="758" spans="1:13" ht="37.5" x14ac:dyDescent="0.3">
      <c r="A758" s="147" t="s">
        <v>579</v>
      </c>
      <c r="B758" s="19">
        <v>609</v>
      </c>
      <c r="C758" s="17" t="s">
        <v>91</v>
      </c>
      <c r="D758" s="17" t="s">
        <v>65</v>
      </c>
      <c r="E758" s="16">
        <v>98</v>
      </c>
      <c r="F758" s="16">
        <v>0</v>
      </c>
      <c r="G758" s="18" t="s">
        <v>16</v>
      </c>
      <c r="H758" s="17" t="s">
        <v>18</v>
      </c>
      <c r="I758" s="18" t="s">
        <v>19</v>
      </c>
      <c r="J758" s="99">
        <f t="shared" ref="J758:L760" si="97">J759</f>
        <v>0</v>
      </c>
      <c r="K758" s="99">
        <f t="shared" si="97"/>
        <v>325.44</v>
      </c>
      <c r="L758" s="99">
        <f t="shared" si="97"/>
        <v>325.44</v>
      </c>
      <c r="M758" s="158">
        <f t="shared" si="96"/>
        <v>100</v>
      </c>
    </row>
    <row r="759" spans="1:13" x14ac:dyDescent="0.3">
      <c r="A759" s="100" t="s">
        <v>580</v>
      </c>
      <c r="B759" s="19">
        <v>609</v>
      </c>
      <c r="C759" s="17" t="s">
        <v>91</v>
      </c>
      <c r="D759" s="17" t="s">
        <v>65</v>
      </c>
      <c r="E759" s="16">
        <v>98</v>
      </c>
      <c r="F759" s="16">
        <v>1</v>
      </c>
      <c r="G759" s="18" t="s">
        <v>16</v>
      </c>
      <c r="H759" s="17" t="s">
        <v>18</v>
      </c>
      <c r="I759" s="18" t="s">
        <v>19</v>
      </c>
      <c r="J759" s="99">
        <f t="shared" si="97"/>
        <v>0</v>
      </c>
      <c r="K759" s="99">
        <f t="shared" si="97"/>
        <v>325.44</v>
      </c>
      <c r="L759" s="99">
        <f t="shared" si="97"/>
        <v>325.44</v>
      </c>
      <c r="M759" s="158">
        <f t="shared" si="96"/>
        <v>100</v>
      </c>
    </row>
    <row r="760" spans="1:13" ht="150" x14ac:dyDescent="0.3">
      <c r="A760" s="51" t="s">
        <v>576</v>
      </c>
      <c r="B760" s="19">
        <v>609</v>
      </c>
      <c r="C760" s="17" t="s">
        <v>91</v>
      </c>
      <c r="D760" s="17" t="s">
        <v>65</v>
      </c>
      <c r="E760" s="16">
        <v>98</v>
      </c>
      <c r="F760" s="16">
        <v>1</v>
      </c>
      <c r="G760" s="18" t="s">
        <v>16</v>
      </c>
      <c r="H760" s="17" t="s">
        <v>578</v>
      </c>
      <c r="I760" s="18" t="s">
        <v>19</v>
      </c>
      <c r="J760" s="99">
        <f t="shared" si="97"/>
        <v>0</v>
      </c>
      <c r="K760" s="99">
        <f t="shared" si="97"/>
        <v>325.44</v>
      </c>
      <c r="L760" s="99">
        <f t="shared" si="97"/>
        <v>325.44</v>
      </c>
      <c r="M760" s="158">
        <f t="shared" si="96"/>
        <v>100</v>
      </c>
    </row>
    <row r="761" spans="1:13" ht="93.75" x14ac:dyDescent="0.3">
      <c r="A761" s="51" t="s">
        <v>34</v>
      </c>
      <c r="B761" s="19">
        <v>609</v>
      </c>
      <c r="C761" s="17" t="s">
        <v>91</v>
      </c>
      <c r="D761" s="17" t="s">
        <v>65</v>
      </c>
      <c r="E761" s="16">
        <v>98</v>
      </c>
      <c r="F761" s="16">
        <v>1</v>
      </c>
      <c r="G761" s="18" t="s">
        <v>16</v>
      </c>
      <c r="H761" s="17" t="s">
        <v>578</v>
      </c>
      <c r="I761" s="18" t="s">
        <v>28</v>
      </c>
      <c r="J761" s="99">
        <v>0</v>
      </c>
      <c r="K761" s="99">
        <v>325.44</v>
      </c>
      <c r="L761" s="99">
        <v>325.44</v>
      </c>
      <c r="M761" s="158">
        <f t="shared" si="96"/>
        <v>100</v>
      </c>
    </row>
    <row r="762" spans="1:13" ht="56.25" x14ac:dyDescent="0.3">
      <c r="A762" s="74" t="s">
        <v>251</v>
      </c>
      <c r="B762" s="15" t="s">
        <v>222</v>
      </c>
      <c r="C762" s="14" t="s">
        <v>16</v>
      </c>
      <c r="D762" s="14" t="s">
        <v>16</v>
      </c>
      <c r="E762" s="15" t="s">
        <v>16</v>
      </c>
      <c r="F762" s="15" t="s">
        <v>17</v>
      </c>
      <c r="G762" s="15" t="s">
        <v>16</v>
      </c>
      <c r="H762" s="14" t="s">
        <v>18</v>
      </c>
      <c r="I762" s="15" t="s">
        <v>19</v>
      </c>
      <c r="J762" s="157">
        <f>J769+J763</f>
        <v>7319.84</v>
      </c>
      <c r="K762" s="157">
        <f>K769+K763</f>
        <v>8074.9900000000007</v>
      </c>
      <c r="L762" s="157">
        <f>L769+L763</f>
        <v>8220.4600000000009</v>
      </c>
      <c r="M762" s="158">
        <f t="shared" si="96"/>
        <v>101.80148829905673</v>
      </c>
    </row>
    <row r="763" spans="1:13" x14ac:dyDescent="0.3">
      <c r="A763" s="51" t="s">
        <v>20</v>
      </c>
      <c r="B763" s="18" t="s">
        <v>222</v>
      </c>
      <c r="C763" s="17" t="s">
        <v>21</v>
      </c>
      <c r="D763" s="17" t="s">
        <v>17</v>
      </c>
      <c r="E763" s="18" t="s">
        <v>16</v>
      </c>
      <c r="F763" s="17" t="s">
        <v>17</v>
      </c>
      <c r="G763" s="18" t="s">
        <v>16</v>
      </c>
      <c r="H763" s="17" t="s">
        <v>18</v>
      </c>
      <c r="I763" s="88" t="s">
        <v>19</v>
      </c>
      <c r="J763" s="157">
        <f t="shared" ref="J763:L767" si="98">J764</f>
        <v>0</v>
      </c>
      <c r="K763" s="157">
        <f t="shared" si="98"/>
        <v>12.89</v>
      </c>
      <c r="L763" s="157">
        <f t="shared" si="98"/>
        <v>12.89</v>
      </c>
      <c r="M763" s="158">
        <f t="shared" si="96"/>
        <v>100</v>
      </c>
    </row>
    <row r="764" spans="1:13" x14ac:dyDescent="0.3">
      <c r="A764" s="51" t="s">
        <v>40</v>
      </c>
      <c r="B764" s="18" t="s">
        <v>222</v>
      </c>
      <c r="C764" s="17" t="s">
        <v>21</v>
      </c>
      <c r="D764" s="18">
        <v>13</v>
      </c>
      <c r="E764" s="21" t="s">
        <v>16</v>
      </c>
      <c r="F764" s="18" t="s">
        <v>17</v>
      </c>
      <c r="G764" s="18" t="s">
        <v>16</v>
      </c>
      <c r="H764" s="17" t="s">
        <v>18</v>
      </c>
      <c r="I764" s="18" t="s">
        <v>19</v>
      </c>
      <c r="J764" s="157">
        <f t="shared" si="98"/>
        <v>0</v>
      </c>
      <c r="K764" s="157">
        <f t="shared" si="98"/>
        <v>12.89</v>
      </c>
      <c r="L764" s="157">
        <f t="shared" si="98"/>
        <v>12.89</v>
      </c>
      <c r="M764" s="158">
        <f t="shared" si="96"/>
        <v>100</v>
      </c>
    </row>
    <row r="765" spans="1:13" ht="37.5" x14ac:dyDescent="0.3">
      <c r="A765" s="51" t="s">
        <v>46</v>
      </c>
      <c r="B765" s="18" t="s">
        <v>222</v>
      </c>
      <c r="C765" s="17" t="s">
        <v>21</v>
      </c>
      <c r="D765" s="18">
        <v>13</v>
      </c>
      <c r="E765" s="18" t="s">
        <v>44</v>
      </c>
      <c r="F765" s="18" t="s">
        <v>17</v>
      </c>
      <c r="G765" s="18" t="s">
        <v>16</v>
      </c>
      <c r="H765" s="17" t="s">
        <v>18</v>
      </c>
      <c r="I765" s="18" t="s">
        <v>19</v>
      </c>
      <c r="J765" s="99">
        <f t="shared" si="98"/>
        <v>0</v>
      </c>
      <c r="K765" s="99">
        <f t="shared" si="98"/>
        <v>12.89</v>
      </c>
      <c r="L765" s="99">
        <f t="shared" si="98"/>
        <v>12.89</v>
      </c>
      <c r="M765" s="158">
        <f t="shared" si="96"/>
        <v>100</v>
      </c>
    </row>
    <row r="766" spans="1:13" ht="37.5" x14ac:dyDescent="0.3">
      <c r="A766" s="51" t="s">
        <v>60</v>
      </c>
      <c r="B766" s="18" t="s">
        <v>222</v>
      </c>
      <c r="C766" s="17" t="s">
        <v>21</v>
      </c>
      <c r="D766" s="18">
        <v>13</v>
      </c>
      <c r="E766" s="18" t="s">
        <v>44</v>
      </c>
      <c r="F766" s="18" t="s">
        <v>11</v>
      </c>
      <c r="G766" s="18" t="s">
        <v>16</v>
      </c>
      <c r="H766" s="17" t="s">
        <v>18</v>
      </c>
      <c r="I766" s="18" t="s">
        <v>19</v>
      </c>
      <c r="J766" s="99">
        <f t="shared" si="98"/>
        <v>0</v>
      </c>
      <c r="K766" s="99">
        <f t="shared" si="98"/>
        <v>12.89</v>
      </c>
      <c r="L766" s="99">
        <f t="shared" si="98"/>
        <v>12.89</v>
      </c>
      <c r="M766" s="158">
        <f t="shared" si="96"/>
        <v>100</v>
      </c>
    </row>
    <row r="767" spans="1:13" x14ac:dyDescent="0.3">
      <c r="A767" s="61" t="s">
        <v>41</v>
      </c>
      <c r="B767" s="18" t="s">
        <v>222</v>
      </c>
      <c r="C767" s="17" t="s">
        <v>21</v>
      </c>
      <c r="D767" s="21">
        <v>13</v>
      </c>
      <c r="E767" s="16">
        <v>51</v>
      </c>
      <c r="F767" s="16">
        <v>5</v>
      </c>
      <c r="G767" s="18" t="s">
        <v>16</v>
      </c>
      <c r="H767" s="17" t="s">
        <v>62</v>
      </c>
      <c r="I767" s="18" t="s">
        <v>19</v>
      </c>
      <c r="J767" s="99">
        <f t="shared" si="98"/>
        <v>0</v>
      </c>
      <c r="K767" s="99">
        <f t="shared" si="98"/>
        <v>12.89</v>
      </c>
      <c r="L767" s="99">
        <f t="shared" si="98"/>
        <v>12.89</v>
      </c>
      <c r="M767" s="158">
        <f t="shared" si="96"/>
        <v>100</v>
      </c>
    </row>
    <row r="768" spans="1:13" ht="93.75" x14ac:dyDescent="0.3">
      <c r="A768" s="51" t="s">
        <v>34</v>
      </c>
      <c r="B768" s="18" t="s">
        <v>222</v>
      </c>
      <c r="C768" s="17" t="s">
        <v>21</v>
      </c>
      <c r="D768" s="18">
        <v>13</v>
      </c>
      <c r="E768" s="16">
        <v>51</v>
      </c>
      <c r="F768" s="16">
        <v>5</v>
      </c>
      <c r="G768" s="18" t="s">
        <v>16</v>
      </c>
      <c r="H768" s="17" t="s">
        <v>62</v>
      </c>
      <c r="I768" s="18" t="s">
        <v>28</v>
      </c>
      <c r="J768" s="99">
        <v>0</v>
      </c>
      <c r="K768" s="99">
        <v>12.89</v>
      </c>
      <c r="L768" s="99">
        <v>12.89</v>
      </c>
      <c r="M768" s="158">
        <f t="shared" si="96"/>
        <v>100</v>
      </c>
    </row>
    <row r="769" spans="1:13" x14ac:dyDescent="0.3">
      <c r="A769" s="74" t="s">
        <v>75</v>
      </c>
      <c r="B769" s="15" t="s">
        <v>222</v>
      </c>
      <c r="C769" s="20" t="s">
        <v>52</v>
      </c>
      <c r="D769" s="14" t="s">
        <v>16</v>
      </c>
      <c r="E769" s="15" t="s">
        <v>16</v>
      </c>
      <c r="F769" s="15" t="s">
        <v>17</v>
      </c>
      <c r="G769" s="15" t="s">
        <v>16</v>
      </c>
      <c r="H769" s="14" t="s">
        <v>18</v>
      </c>
      <c r="I769" s="15" t="s">
        <v>19</v>
      </c>
      <c r="J769" s="157">
        <f t="shared" ref="J769:L770" si="99">J770</f>
        <v>7319.84</v>
      </c>
      <c r="K769" s="157">
        <f t="shared" si="99"/>
        <v>8062.1</v>
      </c>
      <c r="L769" s="157">
        <f t="shared" si="99"/>
        <v>8207.5700000000015</v>
      </c>
      <c r="M769" s="158">
        <f t="shared" si="96"/>
        <v>101.80436858882922</v>
      </c>
    </row>
    <row r="770" spans="1:13" x14ac:dyDescent="0.3">
      <c r="A770" s="40" t="s">
        <v>121</v>
      </c>
      <c r="B770" s="18" t="s">
        <v>222</v>
      </c>
      <c r="C770" s="21" t="s">
        <v>52</v>
      </c>
      <c r="D770" s="18" t="s">
        <v>68</v>
      </c>
      <c r="E770" s="18" t="s">
        <v>16</v>
      </c>
      <c r="F770" s="18" t="s">
        <v>17</v>
      </c>
      <c r="G770" s="18" t="s">
        <v>16</v>
      </c>
      <c r="H770" s="17" t="s">
        <v>18</v>
      </c>
      <c r="I770" s="18" t="s">
        <v>19</v>
      </c>
      <c r="J770" s="99">
        <f t="shared" si="99"/>
        <v>7319.84</v>
      </c>
      <c r="K770" s="99">
        <f t="shared" si="99"/>
        <v>8062.1</v>
      </c>
      <c r="L770" s="99">
        <f t="shared" si="99"/>
        <v>8207.5700000000015</v>
      </c>
      <c r="M770" s="158">
        <f t="shared" si="96"/>
        <v>101.80436858882922</v>
      </c>
    </row>
    <row r="771" spans="1:13" ht="56.25" x14ac:dyDescent="0.3">
      <c r="A771" s="73" t="s">
        <v>263</v>
      </c>
      <c r="B771" s="18" t="s">
        <v>222</v>
      </c>
      <c r="C771" s="21" t="s">
        <v>52</v>
      </c>
      <c r="D771" s="18" t="s">
        <v>68</v>
      </c>
      <c r="E771" s="18" t="s">
        <v>16</v>
      </c>
      <c r="F771" s="18" t="s">
        <v>17</v>
      </c>
      <c r="G771" s="18" t="s">
        <v>16</v>
      </c>
      <c r="H771" s="17" t="s">
        <v>18</v>
      </c>
      <c r="I771" s="18" t="s">
        <v>19</v>
      </c>
      <c r="J771" s="99">
        <f>J772+J791+J786</f>
        <v>7319.84</v>
      </c>
      <c r="K771" s="99">
        <f>K772+K791+K786</f>
        <v>8062.1</v>
      </c>
      <c r="L771" s="99">
        <f>L772+L791+L786</f>
        <v>8207.5700000000015</v>
      </c>
      <c r="M771" s="158">
        <f t="shared" si="96"/>
        <v>101.80436858882922</v>
      </c>
    </row>
    <row r="772" spans="1:13" ht="37.5" x14ac:dyDescent="0.3">
      <c r="A772" s="40" t="s">
        <v>223</v>
      </c>
      <c r="B772" s="18" t="s">
        <v>222</v>
      </c>
      <c r="C772" s="21" t="s">
        <v>52</v>
      </c>
      <c r="D772" s="21" t="s">
        <v>68</v>
      </c>
      <c r="E772" s="18" t="s">
        <v>68</v>
      </c>
      <c r="F772" s="18" t="s">
        <v>10</v>
      </c>
      <c r="G772" s="18" t="s">
        <v>16</v>
      </c>
      <c r="H772" s="17" t="s">
        <v>18</v>
      </c>
      <c r="I772" s="18" t="s">
        <v>19</v>
      </c>
      <c r="J772" s="99">
        <f>J773+J783</f>
        <v>7319.84</v>
      </c>
      <c r="K772" s="99">
        <f>K773+K783</f>
        <v>7942.3300000000008</v>
      </c>
      <c r="L772" s="99">
        <f>L773+L783</f>
        <v>8088.2000000000007</v>
      </c>
      <c r="M772" s="158">
        <f t="shared" si="96"/>
        <v>101.83661469619116</v>
      </c>
    </row>
    <row r="773" spans="1:13" ht="37.5" x14ac:dyDescent="0.3">
      <c r="A773" s="40" t="s">
        <v>192</v>
      </c>
      <c r="B773" s="18" t="s">
        <v>222</v>
      </c>
      <c r="C773" s="21" t="s">
        <v>52</v>
      </c>
      <c r="D773" s="21" t="s">
        <v>68</v>
      </c>
      <c r="E773" s="18" t="s">
        <v>68</v>
      </c>
      <c r="F773" s="18" t="s">
        <v>10</v>
      </c>
      <c r="G773" s="18" t="s">
        <v>21</v>
      </c>
      <c r="H773" s="17" t="s">
        <v>18</v>
      </c>
      <c r="I773" s="18" t="s">
        <v>19</v>
      </c>
      <c r="J773" s="99">
        <f>J774+J778+J780</f>
        <v>7262.28</v>
      </c>
      <c r="K773" s="99">
        <f>K774+K778+K780</f>
        <v>7884.77</v>
      </c>
      <c r="L773" s="99">
        <f>L774+L778+L780</f>
        <v>8030.64</v>
      </c>
      <c r="M773" s="158">
        <f t="shared" si="96"/>
        <v>101.85002225810011</v>
      </c>
    </row>
    <row r="774" spans="1:13" ht="75" x14ac:dyDescent="0.3">
      <c r="A774" s="47" t="s">
        <v>122</v>
      </c>
      <c r="B774" s="18" t="s">
        <v>222</v>
      </c>
      <c r="C774" s="21" t="s">
        <v>52</v>
      </c>
      <c r="D774" s="21" t="s">
        <v>68</v>
      </c>
      <c r="E774" s="18" t="s">
        <v>68</v>
      </c>
      <c r="F774" s="18" t="s">
        <v>10</v>
      </c>
      <c r="G774" s="18" t="s">
        <v>21</v>
      </c>
      <c r="H774" s="17" t="s">
        <v>27</v>
      </c>
      <c r="I774" s="18" t="s">
        <v>19</v>
      </c>
      <c r="J774" s="99">
        <f>J775+J776+J777</f>
        <v>470.53999999999996</v>
      </c>
      <c r="K774" s="99">
        <f>K775+K776+K777</f>
        <v>595.14</v>
      </c>
      <c r="L774" s="99">
        <f>L775+L776+L777</f>
        <v>591.80000000000007</v>
      </c>
      <c r="M774" s="158">
        <f t="shared" si="96"/>
        <v>99.438787512182031</v>
      </c>
    </row>
    <row r="775" spans="1:13" ht="93.75" x14ac:dyDescent="0.3">
      <c r="A775" s="40" t="s">
        <v>34</v>
      </c>
      <c r="B775" s="18" t="s">
        <v>222</v>
      </c>
      <c r="C775" s="21" t="s">
        <v>52</v>
      </c>
      <c r="D775" s="21" t="s">
        <v>68</v>
      </c>
      <c r="E775" s="18" t="s">
        <v>68</v>
      </c>
      <c r="F775" s="18" t="s">
        <v>10</v>
      </c>
      <c r="G775" s="18" t="s">
        <v>21</v>
      </c>
      <c r="H775" s="17" t="s">
        <v>27</v>
      </c>
      <c r="I775" s="18" t="s">
        <v>28</v>
      </c>
      <c r="J775" s="99">
        <v>108.03</v>
      </c>
      <c r="K775" s="99">
        <v>113.93</v>
      </c>
      <c r="L775" s="99">
        <v>114.33</v>
      </c>
      <c r="M775" s="158">
        <f t="shared" si="96"/>
        <v>100.35109277626613</v>
      </c>
    </row>
    <row r="776" spans="1:13" ht="37.5" x14ac:dyDescent="0.3">
      <c r="A776" s="40" t="s">
        <v>35</v>
      </c>
      <c r="B776" s="18" t="s">
        <v>222</v>
      </c>
      <c r="C776" s="21" t="s">
        <v>52</v>
      </c>
      <c r="D776" s="21" t="s">
        <v>68</v>
      </c>
      <c r="E776" s="18" t="s">
        <v>68</v>
      </c>
      <c r="F776" s="18" t="s">
        <v>10</v>
      </c>
      <c r="G776" s="18" t="s">
        <v>21</v>
      </c>
      <c r="H776" s="17" t="s">
        <v>27</v>
      </c>
      <c r="I776" s="18" t="s">
        <v>36</v>
      </c>
      <c r="J776" s="99">
        <v>355.01</v>
      </c>
      <c r="K776" s="99">
        <v>473.71</v>
      </c>
      <c r="L776" s="99">
        <v>470.27</v>
      </c>
      <c r="M776" s="158">
        <f t="shared" si="96"/>
        <v>99.273817314390669</v>
      </c>
    </row>
    <row r="777" spans="1:13" x14ac:dyDescent="0.3">
      <c r="A777" s="47" t="s">
        <v>37</v>
      </c>
      <c r="B777" s="18" t="s">
        <v>222</v>
      </c>
      <c r="C777" s="21" t="s">
        <v>52</v>
      </c>
      <c r="D777" s="21" t="s">
        <v>68</v>
      </c>
      <c r="E777" s="18" t="s">
        <v>68</v>
      </c>
      <c r="F777" s="18" t="s">
        <v>10</v>
      </c>
      <c r="G777" s="18" t="s">
        <v>21</v>
      </c>
      <c r="H777" s="17" t="s">
        <v>27</v>
      </c>
      <c r="I777" s="18" t="s">
        <v>38</v>
      </c>
      <c r="J777" s="99">
        <v>7.5</v>
      </c>
      <c r="K777" s="99">
        <v>7.5</v>
      </c>
      <c r="L777" s="99">
        <v>7.2</v>
      </c>
      <c r="M777" s="158">
        <f t="shared" si="96"/>
        <v>96.000000000000014</v>
      </c>
    </row>
    <row r="778" spans="1:13" ht="37.5" x14ac:dyDescent="0.3">
      <c r="A778" s="47" t="s">
        <v>123</v>
      </c>
      <c r="B778" s="18" t="s">
        <v>222</v>
      </c>
      <c r="C778" s="21" t="s">
        <v>52</v>
      </c>
      <c r="D778" s="18" t="s">
        <v>68</v>
      </c>
      <c r="E778" s="18" t="s">
        <v>68</v>
      </c>
      <c r="F778" s="18" t="s">
        <v>10</v>
      </c>
      <c r="G778" s="18" t="s">
        <v>21</v>
      </c>
      <c r="H778" s="17" t="s">
        <v>30</v>
      </c>
      <c r="I778" s="18" t="s">
        <v>19</v>
      </c>
      <c r="J778" s="99">
        <f>J779</f>
        <v>4504.46</v>
      </c>
      <c r="K778" s="99">
        <f>K779</f>
        <v>4913.7</v>
      </c>
      <c r="L778" s="99">
        <f>L779</f>
        <v>5062.91</v>
      </c>
      <c r="M778" s="158">
        <f t="shared" si="96"/>
        <v>103.03661192176973</v>
      </c>
    </row>
    <row r="779" spans="1:13" ht="93.75" x14ac:dyDescent="0.3">
      <c r="A779" s="40" t="s">
        <v>34</v>
      </c>
      <c r="B779" s="18" t="s">
        <v>222</v>
      </c>
      <c r="C779" s="21" t="s">
        <v>52</v>
      </c>
      <c r="D779" s="18" t="s">
        <v>68</v>
      </c>
      <c r="E779" s="18" t="s">
        <v>68</v>
      </c>
      <c r="F779" s="18" t="s">
        <v>10</v>
      </c>
      <c r="G779" s="18" t="s">
        <v>21</v>
      </c>
      <c r="H779" s="17" t="s">
        <v>30</v>
      </c>
      <c r="I779" s="18" t="s">
        <v>28</v>
      </c>
      <c r="J779" s="99">
        <v>4504.46</v>
      </c>
      <c r="K779" s="99">
        <v>4913.7</v>
      </c>
      <c r="L779" s="99">
        <v>5062.91</v>
      </c>
      <c r="M779" s="158">
        <f t="shared" si="96"/>
        <v>103.03661192176973</v>
      </c>
    </row>
    <row r="780" spans="1:13" ht="56.25" x14ac:dyDescent="0.3">
      <c r="A780" s="63" t="s">
        <v>146</v>
      </c>
      <c r="B780" s="18" t="s">
        <v>222</v>
      </c>
      <c r="C780" s="21" t="s">
        <v>52</v>
      </c>
      <c r="D780" s="18" t="s">
        <v>68</v>
      </c>
      <c r="E780" s="18" t="s">
        <v>68</v>
      </c>
      <c r="F780" s="18" t="s">
        <v>10</v>
      </c>
      <c r="G780" s="18" t="s">
        <v>21</v>
      </c>
      <c r="H780" s="17" t="s">
        <v>124</v>
      </c>
      <c r="I780" s="18" t="s">
        <v>19</v>
      </c>
      <c r="J780" s="99">
        <f>J781+J782</f>
        <v>2287.2799999999997</v>
      </c>
      <c r="K780" s="99">
        <f>K781+K782</f>
        <v>2375.9300000000003</v>
      </c>
      <c r="L780" s="99">
        <f>L781+L782</f>
        <v>2375.9300000000003</v>
      </c>
      <c r="M780" s="158">
        <f t="shared" si="96"/>
        <v>100</v>
      </c>
    </row>
    <row r="781" spans="1:13" ht="93.75" x14ac:dyDescent="0.3">
      <c r="A781" s="40" t="s">
        <v>34</v>
      </c>
      <c r="B781" s="18" t="s">
        <v>222</v>
      </c>
      <c r="C781" s="21" t="s">
        <v>52</v>
      </c>
      <c r="D781" s="18" t="s">
        <v>68</v>
      </c>
      <c r="E781" s="18" t="s">
        <v>68</v>
      </c>
      <c r="F781" s="18" t="s">
        <v>10</v>
      </c>
      <c r="G781" s="18" t="s">
        <v>21</v>
      </c>
      <c r="H781" s="17" t="s">
        <v>124</v>
      </c>
      <c r="I781" s="18" t="s">
        <v>28</v>
      </c>
      <c r="J781" s="99">
        <v>2147.2199999999998</v>
      </c>
      <c r="K781" s="99">
        <v>2235.86</v>
      </c>
      <c r="L781" s="99">
        <v>2278.13</v>
      </c>
      <c r="M781" s="158">
        <f t="shared" si="96"/>
        <v>101.89054770871164</v>
      </c>
    </row>
    <row r="782" spans="1:13" ht="37.5" x14ac:dyDescent="0.3">
      <c r="A782" s="40" t="s">
        <v>35</v>
      </c>
      <c r="B782" s="18" t="s">
        <v>222</v>
      </c>
      <c r="C782" s="21" t="s">
        <v>52</v>
      </c>
      <c r="D782" s="18" t="s">
        <v>68</v>
      </c>
      <c r="E782" s="18" t="s">
        <v>68</v>
      </c>
      <c r="F782" s="18" t="s">
        <v>10</v>
      </c>
      <c r="G782" s="18" t="s">
        <v>21</v>
      </c>
      <c r="H782" s="17" t="s">
        <v>124</v>
      </c>
      <c r="I782" s="18" t="s">
        <v>36</v>
      </c>
      <c r="J782" s="99">
        <v>140.06</v>
      </c>
      <c r="K782" s="99">
        <v>140.07</v>
      </c>
      <c r="L782" s="99">
        <v>97.8</v>
      </c>
      <c r="M782" s="158">
        <f t="shared" si="96"/>
        <v>69.822231741272219</v>
      </c>
    </row>
    <row r="783" spans="1:13" ht="37.5" x14ac:dyDescent="0.3">
      <c r="A783" s="40" t="s">
        <v>252</v>
      </c>
      <c r="B783" s="18" t="s">
        <v>222</v>
      </c>
      <c r="C783" s="21" t="s">
        <v>52</v>
      </c>
      <c r="D783" s="18" t="s">
        <v>68</v>
      </c>
      <c r="E783" s="18" t="s">
        <v>68</v>
      </c>
      <c r="F783" s="18" t="s">
        <v>10</v>
      </c>
      <c r="G783" s="18" t="s">
        <v>43</v>
      </c>
      <c r="H783" s="17" t="s">
        <v>18</v>
      </c>
      <c r="I783" s="18" t="s">
        <v>19</v>
      </c>
      <c r="J783" s="99">
        <f t="shared" ref="J783:L784" si="100">J784</f>
        <v>57.56</v>
      </c>
      <c r="K783" s="99">
        <f t="shared" si="100"/>
        <v>57.56</v>
      </c>
      <c r="L783" s="99">
        <f t="shared" si="100"/>
        <v>57.56</v>
      </c>
      <c r="M783" s="158">
        <f t="shared" ref="M783:M846" si="101">L783/K783*100</f>
        <v>100</v>
      </c>
    </row>
    <row r="784" spans="1:13" ht="75" x14ac:dyDescent="0.3">
      <c r="A784" s="52" t="s">
        <v>437</v>
      </c>
      <c r="B784" s="18" t="s">
        <v>222</v>
      </c>
      <c r="C784" s="21" t="s">
        <v>52</v>
      </c>
      <c r="D784" s="18" t="s">
        <v>68</v>
      </c>
      <c r="E784" s="18" t="s">
        <v>68</v>
      </c>
      <c r="F784" s="18" t="s">
        <v>10</v>
      </c>
      <c r="G784" s="18" t="s">
        <v>43</v>
      </c>
      <c r="H784" s="17" t="s">
        <v>125</v>
      </c>
      <c r="I784" s="18" t="s">
        <v>19</v>
      </c>
      <c r="J784" s="99">
        <f t="shared" si="100"/>
        <v>57.56</v>
      </c>
      <c r="K784" s="99">
        <f t="shared" si="100"/>
        <v>57.56</v>
      </c>
      <c r="L784" s="99">
        <f t="shared" si="100"/>
        <v>57.56</v>
      </c>
      <c r="M784" s="158">
        <f t="shared" si="101"/>
        <v>100</v>
      </c>
    </row>
    <row r="785" spans="1:13" ht="37.5" x14ac:dyDescent="0.3">
      <c r="A785" s="40" t="s">
        <v>35</v>
      </c>
      <c r="B785" s="18" t="s">
        <v>222</v>
      </c>
      <c r="C785" s="21" t="s">
        <v>52</v>
      </c>
      <c r="D785" s="18" t="s">
        <v>68</v>
      </c>
      <c r="E785" s="18" t="s">
        <v>68</v>
      </c>
      <c r="F785" s="18" t="s">
        <v>10</v>
      </c>
      <c r="G785" s="18" t="s">
        <v>43</v>
      </c>
      <c r="H785" s="17" t="s">
        <v>125</v>
      </c>
      <c r="I785" s="18" t="s">
        <v>36</v>
      </c>
      <c r="J785" s="99">
        <v>57.56</v>
      </c>
      <c r="K785" s="99">
        <v>57.56</v>
      </c>
      <c r="L785" s="99">
        <v>57.56</v>
      </c>
      <c r="M785" s="158">
        <f t="shared" si="101"/>
        <v>100</v>
      </c>
    </row>
    <row r="786" spans="1:13" ht="37.5" x14ac:dyDescent="0.3">
      <c r="A786" s="51" t="s">
        <v>46</v>
      </c>
      <c r="B786" s="18" t="s">
        <v>222</v>
      </c>
      <c r="C786" s="21" t="s">
        <v>52</v>
      </c>
      <c r="D786" s="18" t="s">
        <v>68</v>
      </c>
      <c r="E786" s="18" t="s">
        <v>44</v>
      </c>
      <c r="F786" s="18" t="s">
        <v>17</v>
      </c>
      <c r="G786" s="18" t="s">
        <v>16</v>
      </c>
      <c r="H786" s="17" t="s">
        <v>18</v>
      </c>
      <c r="I786" s="18" t="s">
        <v>19</v>
      </c>
      <c r="J786" s="99">
        <f t="shared" ref="J786:L787" si="102">J787</f>
        <v>0</v>
      </c>
      <c r="K786" s="99">
        <f t="shared" si="102"/>
        <v>6.33</v>
      </c>
      <c r="L786" s="99">
        <f t="shared" si="102"/>
        <v>5.93</v>
      </c>
      <c r="M786" s="158">
        <f t="shared" si="101"/>
        <v>93.68088467614534</v>
      </c>
    </row>
    <row r="787" spans="1:13" x14ac:dyDescent="0.3">
      <c r="A787" s="51" t="s">
        <v>197</v>
      </c>
      <c r="B787" s="18" t="s">
        <v>222</v>
      </c>
      <c r="C787" s="21" t="s">
        <v>52</v>
      </c>
      <c r="D787" s="18" t="s">
        <v>68</v>
      </c>
      <c r="E787" s="16">
        <v>51</v>
      </c>
      <c r="F787" s="16">
        <v>4</v>
      </c>
      <c r="G787" s="18" t="s">
        <v>16</v>
      </c>
      <c r="H787" s="17" t="s">
        <v>18</v>
      </c>
      <c r="I787" s="18" t="s">
        <v>19</v>
      </c>
      <c r="J787" s="99">
        <f t="shared" si="102"/>
        <v>0</v>
      </c>
      <c r="K787" s="99">
        <f t="shared" si="102"/>
        <v>6.33</v>
      </c>
      <c r="L787" s="99">
        <f t="shared" si="102"/>
        <v>5.93</v>
      </c>
      <c r="M787" s="158">
        <f t="shared" si="101"/>
        <v>93.68088467614534</v>
      </c>
    </row>
    <row r="788" spans="1:13" x14ac:dyDescent="0.3">
      <c r="A788" s="51" t="s">
        <v>58</v>
      </c>
      <c r="B788" s="18" t="s">
        <v>222</v>
      </c>
      <c r="C788" s="21" t="s">
        <v>52</v>
      </c>
      <c r="D788" s="18" t="s">
        <v>68</v>
      </c>
      <c r="E788" s="16">
        <v>51</v>
      </c>
      <c r="F788" s="16">
        <v>4</v>
      </c>
      <c r="G788" s="18" t="s">
        <v>16</v>
      </c>
      <c r="H788" s="17" t="s">
        <v>59</v>
      </c>
      <c r="I788" s="18" t="s">
        <v>19</v>
      </c>
      <c r="J788" s="99">
        <f>J790+J789</f>
        <v>0</v>
      </c>
      <c r="K788" s="99">
        <f>K790+K789</f>
        <v>6.33</v>
      </c>
      <c r="L788" s="99">
        <f>L790+L789</f>
        <v>5.93</v>
      </c>
      <c r="M788" s="158">
        <f t="shared" si="101"/>
        <v>93.68088467614534</v>
      </c>
    </row>
    <row r="789" spans="1:13" ht="93.75" x14ac:dyDescent="0.3">
      <c r="A789" s="40" t="s">
        <v>34</v>
      </c>
      <c r="B789" s="18" t="s">
        <v>222</v>
      </c>
      <c r="C789" s="21" t="s">
        <v>52</v>
      </c>
      <c r="D789" s="18" t="s">
        <v>68</v>
      </c>
      <c r="E789" s="16">
        <v>51</v>
      </c>
      <c r="F789" s="16">
        <v>4</v>
      </c>
      <c r="G789" s="18" t="s">
        <v>16</v>
      </c>
      <c r="H789" s="17" t="s">
        <v>59</v>
      </c>
      <c r="I789" s="18" t="s">
        <v>28</v>
      </c>
      <c r="J789" s="99">
        <v>0</v>
      </c>
      <c r="K789" s="99">
        <v>0.4</v>
      </c>
      <c r="L789" s="99">
        <v>0</v>
      </c>
      <c r="M789" s="158">
        <f t="shared" si="101"/>
        <v>0</v>
      </c>
    </row>
    <row r="790" spans="1:13" ht="37.5" x14ac:dyDescent="0.3">
      <c r="A790" s="51" t="s">
        <v>35</v>
      </c>
      <c r="B790" s="18" t="s">
        <v>222</v>
      </c>
      <c r="C790" s="21" t="s">
        <v>52</v>
      </c>
      <c r="D790" s="18" t="s">
        <v>68</v>
      </c>
      <c r="E790" s="16">
        <v>51</v>
      </c>
      <c r="F790" s="16">
        <v>4</v>
      </c>
      <c r="G790" s="18" t="s">
        <v>16</v>
      </c>
      <c r="H790" s="17" t="s">
        <v>59</v>
      </c>
      <c r="I790" s="18" t="s">
        <v>36</v>
      </c>
      <c r="J790" s="99">
        <v>0</v>
      </c>
      <c r="K790" s="99">
        <v>5.93</v>
      </c>
      <c r="L790" s="99">
        <v>5.93</v>
      </c>
      <c r="M790" s="158">
        <f t="shared" si="101"/>
        <v>100</v>
      </c>
    </row>
    <row r="791" spans="1:13" ht="37.5" x14ac:dyDescent="0.3">
      <c r="A791" s="147" t="s">
        <v>579</v>
      </c>
      <c r="B791" s="18" t="s">
        <v>222</v>
      </c>
      <c r="C791" s="21" t="s">
        <v>52</v>
      </c>
      <c r="D791" s="18" t="s">
        <v>68</v>
      </c>
      <c r="E791" s="16">
        <v>98</v>
      </c>
      <c r="F791" s="16">
        <v>0</v>
      </c>
      <c r="G791" s="18" t="s">
        <v>16</v>
      </c>
      <c r="H791" s="17" t="s">
        <v>18</v>
      </c>
      <c r="I791" s="18" t="s">
        <v>19</v>
      </c>
      <c r="J791" s="99">
        <f t="shared" ref="J791:L793" si="103">J792</f>
        <v>0</v>
      </c>
      <c r="K791" s="99">
        <f t="shared" si="103"/>
        <v>113.44</v>
      </c>
      <c r="L791" s="99">
        <f t="shared" si="103"/>
        <v>113.44</v>
      </c>
      <c r="M791" s="158">
        <f t="shared" si="101"/>
        <v>100</v>
      </c>
    </row>
    <row r="792" spans="1:13" x14ac:dyDescent="0.3">
      <c r="A792" s="100" t="s">
        <v>580</v>
      </c>
      <c r="B792" s="18" t="s">
        <v>222</v>
      </c>
      <c r="C792" s="21" t="s">
        <v>52</v>
      </c>
      <c r="D792" s="18" t="s">
        <v>68</v>
      </c>
      <c r="E792" s="16">
        <v>98</v>
      </c>
      <c r="F792" s="16">
        <v>1</v>
      </c>
      <c r="G792" s="18" t="s">
        <v>16</v>
      </c>
      <c r="H792" s="17" t="s">
        <v>18</v>
      </c>
      <c r="I792" s="18" t="s">
        <v>19</v>
      </c>
      <c r="J792" s="99">
        <f t="shared" si="103"/>
        <v>0</v>
      </c>
      <c r="K792" s="99">
        <f t="shared" si="103"/>
        <v>113.44</v>
      </c>
      <c r="L792" s="99">
        <f t="shared" si="103"/>
        <v>113.44</v>
      </c>
      <c r="M792" s="158">
        <f t="shared" si="101"/>
        <v>100</v>
      </c>
    </row>
    <row r="793" spans="1:13" ht="150" x14ac:dyDescent="0.3">
      <c r="A793" s="51" t="s">
        <v>576</v>
      </c>
      <c r="B793" s="18" t="s">
        <v>222</v>
      </c>
      <c r="C793" s="21" t="s">
        <v>52</v>
      </c>
      <c r="D793" s="18" t="s">
        <v>68</v>
      </c>
      <c r="E793" s="16">
        <v>98</v>
      </c>
      <c r="F793" s="16">
        <v>1</v>
      </c>
      <c r="G793" s="18" t="s">
        <v>16</v>
      </c>
      <c r="H793" s="17" t="s">
        <v>578</v>
      </c>
      <c r="I793" s="18" t="s">
        <v>19</v>
      </c>
      <c r="J793" s="99">
        <f t="shared" si="103"/>
        <v>0</v>
      </c>
      <c r="K793" s="99">
        <f t="shared" si="103"/>
        <v>113.44</v>
      </c>
      <c r="L793" s="99">
        <f t="shared" si="103"/>
        <v>113.44</v>
      </c>
      <c r="M793" s="158">
        <f t="shared" si="101"/>
        <v>100</v>
      </c>
    </row>
    <row r="794" spans="1:13" ht="93.75" x14ac:dyDescent="0.3">
      <c r="A794" s="51" t="s">
        <v>34</v>
      </c>
      <c r="B794" s="18" t="s">
        <v>222</v>
      </c>
      <c r="C794" s="21" t="s">
        <v>52</v>
      </c>
      <c r="D794" s="18" t="s">
        <v>68</v>
      </c>
      <c r="E794" s="16">
        <v>98</v>
      </c>
      <c r="F794" s="16">
        <v>1</v>
      </c>
      <c r="G794" s="18" t="s">
        <v>16</v>
      </c>
      <c r="H794" s="17" t="s">
        <v>578</v>
      </c>
      <c r="I794" s="18" t="s">
        <v>28</v>
      </c>
      <c r="J794" s="99">
        <v>0</v>
      </c>
      <c r="K794" s="99">
        <v>113.44</v>
      </c>
      <c r="L794" s="99">
        <v>113.44</v>
      </c>
      <c r="M794" s="158">
        <f t="shared" si="101"/>
        <v>100</v>
      </c>
    </row>
    <row r="795" spans="1:13" ht="56.25" x14ac:dyDescent="0.3">
      <c r="A795" s="74" t="s">
        <v>503</v>
      </c>
      <c r="B795" s="15" t="s">
        <v>439</v>
      </c>
      <c r="C795" s="14" t="s">
        <v>16</v>
      </c>
      <c r="D795" s="14" t="s">
        <v>16</v>
      </c>
      <c r="E795" s="15" t="s">
        <v>16</v>
      </c>
      <c r="F795" s="14" t="s">
        <v>17</v>
      </c>
      <c r="G795" s="15" t="s">
        <v>16</v>
      </c>
      <c r="H795" s="14" t="s">
        <v>134</v>
      </c>
      <c r="I795" s="15" t="s">
        <v>19</v>
      </c>
      <c r="J795" s="157">
        <f t="shared" ref="J795:L798" si="104">J796</f>
        <v>2078.9899999999998</v>
      </c>
      <c r="K795" s="157">
        <f t="shared" si="104"/>
        <v>2277.94</v>
      </c>
      <c r="L795" s="157">
        <f t="shared" si="104"/>
        <v>2277.9399999999996</v>
      </c>
      <c r="M795" s="158">
        <f t="shared" si="101"/>
        <v>99.999999999999972</v>
      </c>
    </row>
    <row r="796" spans="1:13" x14ac:dyDescent="0.3">
      <c r="A796" s="40" t="s">
        <v>20</v>
      </c>
      <c r="B796" s="18" t="s">
        <v>439</v>
      </c>
      <c r="C796" s="17" t="s">
        <v>21</v>
      </c>
      <c r="D796" s="17" t="s">
        <v>16</v>
      </c>
      <c r="E796" s="18" t="s">
        <v>16</v>
      </c>
      <c r="F796" s="17" t="s">
        <v>17</v>
      </c>
      <c r="G796" s="18" t="s">
        <v>16</v>
      </c>
      <c r="H796" s="17" t="s">
        <v>134</v>
      </c>
      <c r="I796" s="18" t="s">
        <v>19</v>
      </c>
      <c r="J796" s="99">
        <f t="shared" si="104"/>
        <v>2078.9899999999998</v>
      </c>
      <c r="K796" s="99">
        <f t="shared" si="104"/>
        <v>2277.94</v>
      </c>
      <c r="L796" s="99">
        <f t="shared" si="104"/>
        <v>2277.9399999999996</v>
      </c>
      <c r="M796" s="158">
        <f t="shared" si="101"/>
        <v>99.999999999999972</v>
      </c>
    </row>
    <row r="797" spans="1:13" ht="56.25" x14ac:dyDescent="0.3">
      <c r="A797" s="51" t="s">
        <v>99</v>
      </c>
      <c r="B797" s="18" t="s">
        <v>439</v>
      </c>
      <c r="C797" s="17" t="s">
        <v>21</v>
      </c>
      <c r="D797" s="17" t="s">
        <v>65</v>
      </c>
      <c r="E797" s="18" t="s">
        <v>16</v>
      </c>
      <c r="F797" s="17" t="s">
        <v>17</v>
      </c>
      <c r="G797" s="18" t="s">
        <v>16</v>
      </c>
      <c r="H797" s="17" t="s">
        <v>134</v>
      </c>
      <c r="I797" s="18" t="s">
        <v>19</v>
      </c>
      <c r="J797" s="99">
        <f t="shared" si="104"/>
        <v>2078.9899999999998</v>
      </c>
      <c r="K797" s="99">
        <f t="shared" si="104"/>
        <v>2277.94</v>
      </c>
      <c r="L797" s="99">
        <f t="shared" si="104"/>
        <v>2277.9399999999996</v>
      </c>
      <c r="M797" s="158">
        <f t="shared" si="101"/>
        <v>99.999999999999972</v>
      </c>
    </row>
    <row r="798" spans="1:13" ht="37.5" x14ac:dyDescent="0.3">
      <c r="A798" s="40" t="s">
        <v>441</v>
      </c>
      <c r="B798" s="18" t="s">
        <v>439</v>
      </c>
      <c r="C798" s="17" t="s">
        <v>21</v>
      </c>
      <c r="D798" s="17" t="s">
        <v>65</v>
      </c>
      <c r="E798" s="18" t="s">
        <v>440</v>
      </c>
      <c r="F798" s="17" t="s">
        <v>17</v>
      </c>
      <c r="G798" s="18" t="s">
        <v>16</v>
      </c>
      <c r="H798" s="17" t="s">
        <v>134</v>
      </c>
      <c r="I798" s="18" t="s">
        <v>19</v>
      </c>
      <c r="J798" s="99">
        <f t="shared" si="104"/>
        <v>2078.9899999999998</v>
      </c>
      <c r="K798" s="99">
        <f t="shared" si="104"/>
        <v>2277.94</v>
      </c>
      <c r="L798" s="99">
        <f t="shared" si="104"/>
        <v>2277.9399999999996</v>
      </c>
      <c r="M798" s="158">
        <f t="shared" si="101"/>
        <v>99.999999999999972</v>
      </c>
    </row>
    <row r="799" spans="1:13" ht="56.25" x14ac:dyDescent="0.3">
      <c r="A799" s="40" t="s">
        <v>504</v>
      </c>
      <c r="B799" s="18" t="s">
        <v>439</v>
      </c>
      <c r="C799" s="17" t="s">
        <v>21</v>
      </c>
      <c r="D799" s="17" t="s">
        <v>65</v>
      </c>
      <c r="E799" s="18" t="s">
        <v>440</v>
      </c>
      <c r="F799" s="17" t="s">
        <v>25</v>
      </c>
      <c r="G799" s="18" t="s">
        <v>16</v>
      </c>
      <c r="H799" s="17" t="s">
        <v>134</v>
      </c>
      <c r="I799" s="18" t="s">
        <v>19</v>
      </c>
      <c r="J799" s="99">
        <f>J800+J803</f>
        <v>2078.9899999999998</v>
      </c>
      <c r="K799" s="99">
        <f>K800+K803</f>
        <v>2277.94</v>
      </c>
      <c r="L799" s="99">
        <f>L800+L803</f>
        <v>2277.9399999999996</v>
      </c>
      <c r="M799" s="158">
        <f t="shared" si="101"/>
        <v>99.999999999999972</v>
      </c>
    </row>
    <row r="800" spans="1:13" ht="37.5" x14ac:dyDescent="0.3">
      <c r="A800" s="51" t="s">
        <v>33</v>
      </c>
      <c r="B800" s="18" t="s">
        <v>439</v>
      </c>
      <c r="C800" s="17" t="s">
        <v>21</v>
      </c>
      <c r="D800" s="17" t="s">
        <v>65</v>
      </c>
      <c r="E800" s="18" t="s">
        <v>440</v>
      </c>
      <c r="F800" s="17" t="s">
        <v>25</v>
      </c>
      <c r="G800" s="18" t="s">
        <v>16</v>
      </c>
      <c r="H800" s="17" t="s">
        <v>27</v>
      </c>
      <c r="I800" s="18" t="s">
        <v>19</v>
      </c>
      <c r="J800" s="99">
        <f>J801+J802</f>
        <v>150.76999999999998</v>
      </c>
      <c r="K800" s="99">
        <f>K801+K802</f>
        <v>117.57</v>
      </c>
      <c r="L800" s="99">
        <f>L801+L802</f>
        <v>113.2</v>
      </c>
      <c r="M800" s="158">
        <f t="shared" si="101"/>
        <v>96.283065407842145</v>
      </c>
    </row>
    <row r="801" spans="1:13" ht="93.75" x14ac:dyDescent="0.3">
      <c r="A801" s="51" t="s">
        <v>34</v>
      </c>
      <c r="B801" s="18" t="s">
        <v>439</v>
      </c>
      <c r="C801" s="17" t="s">
        <v>21</v>
      </c>
      <c r="D801" s="17" t="s">
        <v>65</v>
      </c>
      <c r="E801" s="18" t="s">
        <v>440</v>
      </c>
      <c r="F801" s="17" t="s">
        <v>25</v>
      </c>
      <c r="G801" s="18" t="s">
        <v>16</v>
      </c>
      <c r="H801" s="17" t="s">
        <v>27</v>
      </c>
      <c r="I801" s="18" t="s">
        <v>28</v>
      </c>
      <c r="J801" s="99">
        <v>58.17</v>
      </c>
      <c r="K801" s="99">
        <v>58.17</v>
      </c>
      <c r="L801" s="99">
        <v>58.17</v>
      </c>
      <c r="M801" s="158">
        <f t="shared" si="101"/>
        <v>100</v>
      </c>
    </row>
    <row r="802" spans="1:13" ht="37.5" x14ac:dyDescent="0.3">
      <c r="A802" s="51" t="s">
        <v>35</v>
      </c>
      <c r="B802" s="18" t="s">
        <v>439</v>
      </c>
      <c r="C802" s="17" t="s">
        <v>21</v>
      </c>
      <c r="D802" s="17" t="s">
        <v>65</v>
      </c>
      <c r="E802" s="18" t="s">
        <v>440</v>
      </c>
      <c r="F802" s="17" t="s">
        <v>25</v>
      </c>
      <c r="G802" s="18" t="s">
        <v>16</v>
      </c>
      <c r="H802" s="17" t="s">
        <v>27</v>
      </c>
      <c r="I802" s="18" t="s">
        <v>36</v>
      </c>
      <c r="J802" s="99">
        <v>92.6</v>
      </c>
      <c r="K802" s="99">
        <v>59.4</v>
      </c>
      <c r="L802" s="99">
        <v>55.03</v>
      </c>
      <c r="M802" s="158">
        <f t="shared" si="101"/>
        <v>92.643097643097647</v>
      </c>
    </row>
    <row r="803" spans="1:13" ht="37.5" x14ac:dyDescent="0.3">
      <c r="A803" s="51" t="s">
        <v>39</v>
      </c>
      <c r="B803" s="18" t="s">
        <v>439</v>
      </c>
      <c r="C803" s="17" t="s">
        <v>21</v>
      </c>
      <c r="D803" s="17" t="s">
        <v>65</v>
      </c>
      <c r="E803" s="18" t="s">
        <v>440</v>
      </c>
      <c r="F803" s="17" t="s">
        <v>25</v>
      </c>
      <c r="G803" s="18" t="s">
        <v>16</v>
      </c>
      <c r="H803" s="17" t="s">
        <v>30</v>
      </c>
      <c r="I803" s="18" t="s">
        <v>19</v>
      </c>
      <c r="J803" s="99">
        <f>J804</f>
        <v>1928.22</v>
      </c>
      <c r="K803" s="99">
        <f>K804</f>
        <v>2160.37</v>
      </c>
      <c r="L803" s="99">
        <f>L804</f>
        <v>2164.7399999999998</v>
      </c>
      <c r="M803" s="158">
        <f t="shared" si="101"/>
        <v>100.20228016497174</v>
      </c>
    </row>
    <row r="804" spans="1:13" ht="93.75" x14ac:dyDescent="0.3">
      <c r="A804" s="51" t="s">
        <v>34</v>
      </c>
      <c r="B804" s="18" t="s">
        <v>439</v>
      </c>
      <c r="C804" s="17" t="s">
        <v>21</v>
      </c>
      <c r="D804" s="17" t="s">
        <v>65</v>
      </c>
      <c r="E804" s="18" t="s">
        <v>440</v>
      </c>
      <c r="F804" s="17" t="s">
        <v>25</v>
      </c>
      <c r="G804" s="18" t="s">
        <v>16</v>
      </c>
      <c r="H804" s="17" t="s">
        <v>30</v>
      </c>
      <c r="I804" s="18" t="s">
        <v>28</v>
      </c>
      <c r="J804" s="99">
        <v>1928.22</v>
      </c>
      <c r="K804" s="99">
        <v>2160.37</v>
      </c>
      <c r="L804" s="99">
        <v>2164.7399999999998</v>
      </c>
      <c r="M804" s="158">
        <f t="shared" si="101"/>
        <v>100.20228016497174</v>
      </c>
    </row>
    <row r="805" spans="1:13" ht="50.25" x14ac:dyDescent="0.3">
      <c r="A805" s="81" t="s">
        <v>367</v>
      </c>
      <c r="B805" s="15" t="s">
        <v>225</v>
      </c>
      <c r="C805" s="14" t="s">
        <v>16</v>
      </c>
      <c r="D805" s="14" t="s">
        <v>16</v>
      </c>
      <c r="E805" s="15" t="s">
        <v>16</v>
      </c>
      <c r="F805" s="14" t="s">
        <v>17</v>
      </c>
      <c r="G805" s="15" t="s">
        <v>16</v>
      </c>
      <c r="H805" s="14" t="s">
        <v>18</v>
      </c>
      <c r="I805" s="15" t="s">
        <v>19</v>
      </c>
      <c r="J805" s="157">
        <f>J806+J831+J843</f>
        <v>7604.4299999999994</v>
      </c>
      <c r="K805" s="157">
        <f>K806+K831+K843</f>
        <v>8617.56</v>
      </c>
      <c r="L805" s="157">
        <f>L806+L831+L843</f>
        <v>8575.44</v>
      </c>
      <c r="M805" s="158">
        <f t="shared" si="101"/>
        <v>99.511230557141474</v>
      </c>
    </row>
    <row r="806" spans="1:13" x14ac:dyDescent="0.3">
      <c r="A806" s="40" t="s">
        <v>20</v>
      </c>
      <c r="B806" s="18" t="s">
        <v>225</v>
      </c>
      <c r="C806" s="17" t="s">
        <v>21</v>
      </c>
      <c r="D806" s="17" t="s">
        <v>16</v>
      </c>
      <c r="E806" s="18" t="s">
        <v>16</v>
      </c>
      <c r="F806" s="17" t="s">
        <v>17</v>
      </c>
      <c r="G806" s="18" t="s">
        <v>16</v>
      </c>
      <c r="H806" s="17" t="s">
        <v>18</v>
      </c>
      <c r="I806" s="18" t="s">
        <v>19</v>
      </c>
      <c r="J806" s="99">
        <f>J807+J820</f>
        <v>3405.29</v>
      </c>
      <c r="K806" s="99">
        <f>K807+K820</f>
        <v>3600.7</v>
      </c>
      <c r="L806" s="99">
        <f>L807+L820</f>
        <v>3589.7799999999997</v>
      </c>
      <c r="M806" s="158">
        <f t="shared" si="101"/>
        <v>99.696725636681748</v>
      </c>
    </row>
    <row r="807" spans="1:13" ht="75" x14ac:dyDescent="0.3">
      <c r="A807" s="51" t="s">
        <v>45</v>
      </c>
      <c r="B807" s="18" t="s">
        <v>225</v>
      </c>
      <c r="C807" s="17" t="s">
        <v>21</v>
      </c>
      <c r="D807" s="18" t="s">
        <v>52</v>
      </c>
      <c r="E807" s="21" t="s">
        <v>16</v>
      </c>
      <c r="F807" s="18" t="s">
        <v>17</v>
      </c>
      <c r="G807" s="18" t="s">
        <v>16</v>
      </c>
      <c r="H807" s="17" t="s">
        <v>18</v>
      </c>
      <c r="I807" s="18" t="s">
        <v>19</v>
      </c>
      <c r="J807" s="99">
        <f>J808+J816</f>
        <v>3256.29</v>
      </c>
      <c r="K807" s="99">
        <f>K808+K816</f>
        <v>3461.7</v>
      </c>
      <c r="L807" s="99">
        <f>L808+L816</f>
        <v>3450.81</v>
      </c>
      <c r="M807" s="158">
        <f t="shared" si="101"/>
        <v>99.68541468064825</v>
      </c>
    </row>
    <row r="808" spans="1:13" ht="37.5" x14ac:dyDescent="0.3">
      <c r="A808" s="51" t="s">
        <v>46</v>
      </c>
      <c r="B808" s="18" t="s">
        <v>225</v>
      </c>
      <c r="C808" s="17" t="s">
        <v>21</v>
      </c>
      <c r="D808" s="18" t="s">
        <v>52</v>
      </c>
      <c r="E808" s="18" t="s">
        <v>44</v>
      </c>
      <c r="F808" s="18" t="s">
        <v>17</v>
      </c>
      <c r="G808" s="18" t="s">
        <v>16</v>
      </c>
      <c r="H808" s="17" t="s">
        <v>18</v>
      </c>
      <c r="I808" s="18" t="s">
        <v>19</v>
      </c>
      <c r="J808" s="99">
        <f>J809</f>
        <v>3256.29</v>
      </c>
      <c r="K808" s="99">
        <f>K809</f>
        <v>3426.02</v>
      </c>
      <c r="L808" s="99">
        <f>L809</f>
        <v>3415.13</v>
      </c>
      <c r="M808" s="158">
        <f t="shared" si="101"/>
        <v>99.682138458035865</v>
      </c>
    </row>
    <row r="809" spans="1:13" ht="37.5" x14ac:dyDescent="0.3">
      <c r="A809" s="51" t="s">
        <v>47</v>
      </c>
      <c r="B809" s="18" t="s">
        <v>225</v>
      </c>
      <c r="C809" s="17" t="s">
        <v>21</v>
      </c>
      <c r="D809" s="18" t="s">
        <v>52</v>
      </c>
      <c r="E809" s="16">
        <v>51</v>
      </c>
      <c r="F809" s="16">
        <v>2</v>
      </c>
      <c r="G809" s="18" t="s">
        <v>16</v>
      </c>
      <c r="H809" s="17" t="s">
        <v>18</v>
      </c>
      <c r="I809" s="18" t="s">
        <v>19</v>
      </c>
      <c r="J809" s="99">
        <f>J810+J814</f>
        <v>3256.29</v>
      </c>
      <c r="K809" s="99">
        <f>K810+K814</f>
        <v>3426.02</v>
      </c>
      <c r="L809" s="99">
        <f>L810+L814</f>
        <v>3415.13</v>
      </c>
      <c r="M809" s="158">
        <f t="shared" si="101"/>
        <v>99.682138458035865</v>
      </c>
    </row>
    <row r="810" spans="1:13" ht="37.5" x14ac:dyDescent="0.3">
      <c r="A810" s="51" t="s">
        <v>33</v>
      </c>
      <c r="B810" s="18" t="s">
        <v>225</v>
      </c>
      <c r="C810" s="17" t="s">
        <v>21</v>
      </c>
      <c r="D810" s="18" t="s">
        <v>52</v>
      </c>
      <c r="E810" s="16">
        <v>51</v>
      </c>
      <c r="F810" s="16">
        <v>2</v>
      </c>
      <c r="G810" s="18" t="s">
        <v>16</v>
      </c>
      <c r="H810" s="17" t="s">
        <v>27</v>
      </c>
      <c r="I810" s="18" t="s">
        <v>19</v>
      </c>
      <c r="J810" s="99">
        <f>J811+J812+J813</f>
        <v>804.56999999999994</v>
      </c>
      <c r="K810" s="99">
        <f>K811+K812+K813</f>
        <v>733.4</v>
      </c>
      <c r="L810" s="99">
        <f>L811+L812+L813</f>
        <v>722.5200000000001</v>
      </c>
      <c r="M810" s="158">
        <f t="shared" si="101"/>
        <v>98.516498500136365</v>
      </c>
    </row>
    <row r="811" spans="1:13" ht="93.75" x14ac:dyDescent="0.3">
      <c r="A811" s="51" t="s">
        <v>34</v>
      </c>
      <c r="B811" s="18" t="s">
        <v>225</v>
      </c>
      <c r="C811" s="17" t="s">
        <v>21</v>
      </c>
      <c r="D811" s="18" t="s">
        <v>52</v>
      </c>
      <c r="E811" s="16">
        <v>51</v>
      </c>
      <c r="F811" s="16">
        <v>2</v>
      </c>
      <c r="G811" s="18" t="s">
        <v>16</v>
      </c>
      <c r="H811" s="17" t="s">
        <v>27</v>
      </c>
      <c r="I811" s="18" t="s">
        <v>28</v>
      </c>
      <c r="J811" s="99">
        <v>60.94</v>
      </c>
      <c r="K811" s="99">
        <v>60.94</v>
      </c>
      <c r="L811" s="99">
        <v>60.94</v>
      </c>
      <c r="M811" s="158">
        <f t="shared" si="101"/>
        <v>100</v>
      </c>
    </row>
    <row r="812" spans="1:13" ht="37.5" x14ac:dyDescent="0.3">
      <c r="A812" s="51" t="s">
        <v>35</v>
      </c>
      <c r="B812" s="18" t="s">
        <v>225</v>
      </c>
      <c r="C812" s="17" t="s">
        <v>21</v>
      </c>
      <c r="D812" s="18" t="s">
        <v>52</v>
      </c>
      <c r="E812" s="16">
        <v>51</v>
      </c>
      <c r="F812" s="16">
        <v>2</v>
      </c>
      <c r="G812" s="18" t="s">
        <v>16</v>
      </c>
      <c r="H812" s="17" t="s">
        <v>27</v>
      </c>
      <c r="I812" s="18" t="s">
        <v>36</v>
      </c>
      <c r="J812" s="99">
        <v>712.63</v>
      </c>
      <c r="K812" s="99">
        <v>652.57000000000005</v>
      </c>
      <c r="L812" s="99">
        <v>641.69000000000005</v>
      </c>
      <c r="M812" s="158">
        <f t="shared" si="101"/>
        <v>98.332745912315929</v>
      </c>
    </row>
    <row r="813" spans="1:13" x14ac:dyDescent="0.3">
      <c r="A813" s="40" t="s">
        <v>37</v>
      </c>
      <c r="B813" s="18" t="s">
        <v>225</v>
      </c>
      <c r="C813" s="17" t="s">
        <v>21</v>
      </c>
      <c r="D813" s="18" t="s">
        <v>52</v>
      </c>
      <c r="E813" s="16">
        <v>51</v>
      </c>
      <c r="F813" s="16">
        <v>2</v>
      </c>
      <c r="G813" s="18" t="s">
        <v>16</v>
      </c>
      <c r="H813" s="17" t="s">
        <v>27</v>
      </c>
      <c r="I813" s="18" t="s">
        <v>38</v>
      </c>
      <c r="J813" s="99">
        <v>31</v>
      </c>
      <c r="K813" s="99">
        <v>19.89</v>
      </c>
      <c r="L813" s="99">
        <v>19.89</v>
      </c>
      <c r="M813" s="158">
        <f t="shared" si="101"/>
        <v>100</v>
      </c>
    </row>
    <row r="814" spans="1:13" ht="37.5" x14ac:dyDescent="0.3">
      <c r="A814" s="51" t="s">
        <v>39</v>
      </c>
      <c r="B814" s="18" t="s">
        <v>225</v>
      </c>
      <c r="C814" s="17" t="s">
        <v>21</v>
      </c>
      <c r="D814" s="18" t="s">
        <v>52</v>
      </c>
      <c r="E814" s="16">
        <v>51</v>
      </c>
      <c r="F814" s="16">
        <v>2</v>
      </c>
      <c r="G814" s="18" t="s">
        <v>16</v>
      </c>
      <c r="H814" s="17" t="s">
        <v>30</v>
      </c>
      <c r="I814" s="18" t="s">
        <v>19</v>
      </c>
      <c r="J814" s="99">
        <f>J815</f>
        <v>2451.7199999999998</v>
      </c>
      <c r="K814" s="99">
        <f>K815</f>
        <v>2692.62</v>
      </c>
      <c r="L814" s="99">
        <f>L815</f>
        <v>2692.61</v>
      </c>
      <c r="M814" s="158">
        <f t="shared" si="101"/>
        <v>99.999628614509291</v>
      </c>
    </row>
    <row r="815" spans="1:13" ht="93.75" x14ac:dyDescent="0.3">
      <c r="A815" s="51" t="s">
        <v>34</v>
      </c>
      <c r="B815" s="18" t="s">
        <v>225</v>
      </c>
      <c r="C815" s="17" t="s">
        <v>21</v>
      </c>
      <c r="D815" s="18" t="s">
        <v>52</v>
      </c>
      <c r="E815" s="16">
        <v>51</v>
      </c>
      <c r="F815" s="16">
        <v>2</v>
      </c>
      <c r="G815" s="18" t="s">
        <v>16</v>
      </c>
      <c r="H815" s="17" t="s">
        <v>30</v>
      </c>
      <c r="I815" s="18" t="s">
        <v>28</v>
      </c>
      <c r="J815" s="99">
        <v>2451.7199999999998</v>
      </c>
      <c r="K815" s="99">
        <v>2692.62</v>
      </c>
      <c r="L815" s="99">
        <v>2692.61</v>
      </c>
      <c r="M815" s="158">
        <f t="shared" si="101"/>
        <v>99.999628614509291</v>
      </c>
    </row>
    <row r="816" spans="1:13" ht="37.5" x14ac:dyDescent="0.3">
      <c r="A816" s="147" t="s">
        <v>579</v>
      </c>
      <c r="B816" s="18" t="s">
        <v>225</v>
      </c>
      <c r="C816" s="17" t="s">
        <v>21</v>
      </c>
      <c r="D816" s="18" t="s">
        <v>52</v>
      </c>
      <c r="E816" s="16">
        <v>98</v>
      </c>
      <c r="F816" s="16">
        <v>0</v>
      </c>
      <c r="G816" s="18" t="s">
        <v>16</v>
      </c>
      <c r="H816" s="17" t="s">
        <v>18</v>
      </c>
      <c r="I816" s="18" t="s">
        <v>19</v>
      </c>
      <c r="J816" s="99">
        <f t="shared" ref="J816:L818" si="105">J817</f>
        <v>0</v>
      </c>
      <c r="K816" s="99">
        <f t="shared" si="105"/>
        <v>35.68</v>
      </c>
      <c r="L816" s="99">
        <f t="shared" si="105"/>
        <v>35.68</v>
      </c>
      <c r="M816" s="158">
        <f t="shared" si="101"/>
        <v>100</v>
      </c>
    </row>
    <row r="817" spans="1:13" x14ac:dyDescent="0.3">
      <c r="A817" s="100" t="s">
        <v>580</v>
      </c>
      <c r="B817" s="18" t="s">
        <v>225</v>
      </c>
      <c r="C817" s="17" t="s">
        <v>21</v>
      </c>
      <c r="D817" s="18" t="s">
        <v>52</v>
      </c>
      <c r="E817" s="16">
        <v>98</v>
      </c>
      <c r="F817" s="16">
        <v>1</v>
      </c>
      <c r="G817" s="18" t="s">
        <v>16</v>
      </c>
      <c r="H817" s="17" t="s">
        <v>18</v>
      </c>
      <c r="I817" s="18" t="s">
        <v>19</v>
      </c>
      <c r="J817" s="99">
        <f t="shared" si="105"/>
        <v>0</v>
      </c>
      <c r="K817" s="99">
        <f t="shared" si="105"/>
        <v>35.68</v>
      </c>
      <c r="L817" s="99">
        <f t="shared" si="105"/>
        <v>35.68</v>
      </c>
      <c r="M817" s="158">
        <f t="shared" si="101"/>
        <v>100</v>
      </c>
    </row>
    <row r="818" spans="1:13" ht="150" x14ac:dyDescent="0.3">
      <c r="A818" s="51" t="s">
        <v>576</v>
      </c>
      <c r="B818" s="18" t="s">
        <v>225</v>
      </c>
      <c r="C818" s="17" t="s">
        <v>21</v>
      </c>
      <c r="D818" s="18" t="s">
        <v>52</v>
      </c>
      <c r="E818" s="16">
        <v>98</v>
      </c>
      <c r="F818" s="16">
        <v>1</v>
      </c>
      <c r="G818" s="18" t="s">
        <v>16</v>
      </c>
      <c r="H818" s="17" t="s">
        <v>578</v>
      </c>
      <c r="I818" s="18" t="s">
        <v>19</v>
      </c>
      <c r="J818" s="99">
        <f t="shared" si="105"/>
        <v>0</v>
      </c>
      <c r="K818" s="99">
        <f t="shared" si="105"/>
        <v>35.68</v>
      </c>
      <c r="L818" s="99">
        <f t="shared" si="105"/>
        <v>35.68</v>
      </c>
      <c r="M818" s="158">
        <f t="shared" si="101"/>
        <v>100</v>
      </c>
    </row>
    <row r="819" spans="1:13" ht="93.75" x14ac:dyDescent="0.3">
      <c r="A819" s="51" t="s">
        <v>34</v>
      </c>
      <c r="B819" s="18" t="s">
        <v>225</v>
      </c>
      <c r="C819" s="17" t="s">
        <v>21</v>
      </c>
      <c r="D819" s="18" t="s">
        <v>52</v>
      </c>
      <c r="E819" s="16">
        <v>98</v>
      </c>
      <c r="F819" s="16">
        <v>1</v>
      </c>
      <c r="G819" s="18" t="s">
        <v>16</v>
      </c>
      <c r="H819" s="17" t="s">
        <v>578</v>
      </c>
      <c r="I819" s="18" t="s">
        <v>28</v>
      </c>
      <c r="J819" s="99">
        <v>0</v>
      </c>
      <c r="K819" s="99">
        <v>35.68</v>
      </c>
      <c r="L819" s="99">
        <v>35.68</v>
      </c>
      <c r="M819" s="158">
        <f t="shared" si="101"/>
        <v>100</v>
      </c>
    </row>
    <row r="820" spans="1:13" x14ac:dyDescent="0.3">
      <c r="A820" s="60" t="s">
        <v>40</v>
      </c>
      <c r="B820" s="13">
        <v>670</v>
      </c>
      <c r="C820" s="14" t="s">
        <v>21</v>
      </c>
      <c r="D820" s="15">
        <v>13</v>
      </c>
      <c r="E820" s="15" t="s">
        <v>16</v>
      </c>
      <c r="F820" s="15" t="s">
        <v>17</v>
      </c>
      <c r="G820" s="15" t="s">
        <v>16</v>
      </c>
      <c r="H820" s="14" t="s">
        <v>18</v>
      </c>
      <c r="I820" s="15" t="s">
        <v>19</v>
      </c>
      <c r="J820" s="157">
        <f>J825+J821+J828</f>
        <v>149</v>
      </c>
      <c r="K820" s="157">
        <f>K825+K821+K828</f>
        <v>139</v>
      </c>
      <c r="L820" s="157">
        <f>L825+L821+L828</f>
        <v>138.97</v>
      </c>
      <c r="M820" s="158">
        <f t="shared" si="101"/>
        <v>99.978417266187051</v>
      </c>
    </row>
    <row r="821" spans="1:13" ht="37.5" x14ac:dyDescent="0.3">
      <c r="A821" s="51" t="s">
        <v>46</v>
      </c>
      <c r="B821" s="16">
        <v>670</v>
      </c>
      <c r="C821" s="17" t="s">
        <v>21</v>
      </c>
      <c r="D821" s="18">
        <v>13</v>
      </c>
      <c r="E821" s="18" t="s">
        <v>44</v>
      </c>
      <c r="F821" s="18" t="s">
        <v>17</v>
      </c>
      <c r="G821" s="18" t="s">
        <v>16</v>
      </c>
      <c r="H821" s="17" t="s">
        <v>18</v>
      </c>
      <c r="I821" s="18" t="s">
        <v>19</v>
      </c>
      <c r="J821" s="99">
        <f t="shared" ref="J821:L823" si="106">J822</f>
        <v>40</v>
      </c>
      <c r="K821" s="99">
        <f t="shared" si="106"/>
        <v>40</v>
      </c>
      <c r="L821" s="99">
        <f t="shared" si="106"/>
        <v>39.97</v>
      </c>
      <c r="M821" s="158">
        <f t="shared" si="101"/>
        <v>99.924999999999997</v>
      </c>
    </row>
    <row r="822" spans="1:13" ht="37.5" x14ac:dyDescent="0.3">
      <c r="A822" s="51" t="s">
        <v>60</v>
      </c>
      <c r="B822" s="16">
        <v>670</v>
      </c>
      <c r="C822" s="17" t="s">
        <v>21</v>
      </c>
      <c r="D822" s="18">
        <v>13</v>
      </c>
      <c r="E822" s="18" t="s">
        <v>44</v>
      </c>
      <c r="F822" s="18" t="s">
        <v>11</v>
      </c>
      <c r="G822" s="18" t="s">
        <v>16</v>
      </c>
      <c r="H822" s="17" t="s">
        <v>18</v>
      </c>
      <c r="I822" s="18" t="s">
        <v>19</v>
      </c>
      <c r="J822" s="99">
        <f t="shared" si="106"/>
        <v>40</v>
      </c>
      <c r="K822" s="99">
        <f t="shared" si="106"/>
        <v>40</v>
      </c>
      <c r="L822" s="99">
        <f t="shared" si="106"/>
        <v>39.97</v>
      </c>
      <c r="M822" s="158">
        <f t="shared" si="101"/>
        <v>99.924999999999997</v>
      </c>
    </row>
    <row r="823" spans="1:13" x14ac:dyDescent="0.3">
      <c r="A823" s="61" t="s">
        <v>63</v>
      </c>
      <c r="B823" s="16">
        <v>670</v>
      </c>
      <c r="C823" s="17" t="s">
        <v>21</v>
      </c>
      <c r="D823" s="21">
        <v>13</v>
      </c>
      <c r="E823" s="16">
        <v>51</v>
      </c>
      <c r="F823" s="16">
        <v>5</v>
      </c>
      <c r="G823" s="18" t="s">
        <v>16</v>
      </c>
      <c r="H823" s="17" t="s">
        <v>64</v>
      </c>
      <c r="I823" s="18" t="s">
        <v>19</v>
      </c>
      <c r="J823" s="99">
        <f t="shared" si="106"/>
        <v>40</v>
      </c>
      <c r="K823" s="99">
        <f t="shared" si="106"/>
        <v>40</v>
      </c>
      <c r="L823" s="99">
        <f t="shared" si="106"/>
        <v>39.97</v>
      </c>
      <c r="M823" s="158">
        <f t="shared" si="101"/>
        <v>99.924999999999997</v>
      </c>
    </row>
    <row r="824" spans="1:13" ht="37.5" x14ac:dyDescent="0.3">
      <c r="A824" s="51" t="s">
        <v>35</v>
      </c>
      <c r="B824" s="16">
        <v>670</v>
      </c>
      <c r="C824" s="17" t="s">
        <v>21</v>
      </c>
      <c r="D824" s="21">
        <v>13</v>
      </c>
      <c r="E824" s="16">
        <v>51</v>
      </c>
      <c r="F824" s="16">
        <v>5</v>
      </c>
      <c r="G824" s="18" t="s">
        <v>16</v>
      </c>
      <c r="H824" s="17" t="s">
        <v>64</v>
      </c>
      <c r="I824" s="18" t="s">
        <v>36</v>
      </c>
      <c r="J824" s="99">
        <v>40</v>
      </c>
      <c r="K824" s="99">
        <v>40</v>
      </c>
      <c r="L824" s="99">
        <v>39.97</v>
      </c>
      <c r="M824" s="158">
        <f t="shared" si="101"/>
        <v>99.924999999999997</v>
      </c>
    </row>
    <row r="825" spans="1:13" ht="75" x14ac:dyDescent="0.3">
      <c r="A825" s="40" t="s">
        <v>327</v>
      </c>
      <c r="B825" s="18" t="s">
        <v>225</v>
      </c>
      <c r="C825" s="17" t="s">
        <v>21</v>
      </c>
      <c r="D825" s="18">
        <v>13</v>
      </c>
      <c r="E825" s="18" t="s">
        <v>253</v>
      </c>
      <c r="F825" s="18" t="s">
        <v>17</v>
      </c>
      <c r="G825" s="18" t="s">
        <v>16</v>
      </c>
      <c r="H825" s="17" t="s">
        <v>18</v>
      </c>
      <c r="I825" s="18" t="s">
        <v>19</v>
      </c>
      <c r="J825" s="99">
        <f t="shared" ref="J825:L826" si="107">J826</f>
        <v>99</v>
      </c>
      <c r="K825" s="99">
        <f t="shared" si="107"/>
        <v>99</v>
      </c>
      <c r="L825" s="99">
        <f t="shared" si="107"/>
        <v>99</v>
      </c>
      <c r="M825" s="158">
        <f t="shared" si="101"/>
        <v>100</v>
      </c>
    </row>
    <row r="826" spans="1:13" ht="75" x14ac:dyDescent="0.3">
      <c r="A826" s="40" t="s">
        <v>481</v>
      </c>
      <c r="B826" s="18" t="s">
        <v>225</v>
      </c>
      <c r="C826" s="17" t="s">
        <v>21</v>
      </c>
      <c r="D826" s="18">
        <v>13</v>
      </c>
      <c r="E826" s="18" t="s">
        <v>253</v>
      </c>
      <c r="F826" s="18" t="s">
        <v>17</v>
      </c>
      <c r="G826" s="18" t="s">
        <v>16</v>
      </c>
      <c r="H826" s="17" t="s">
        <v>482</v>
      </c>
      <c r="I826" s="18" t="s">
        <v>19</v>
      </c>
      <c r="J826" s="99">
        <f t="shared" si="107"/>
        <v>99</v>
      </c>
      <c r="K826" s="99">
        <f t="shared" si="107"/>
        <v>99</v>
      </c>
      <c r="L826" s="99">
        <f t="shared" si="107"/>
        <v>99</v>
      </c>
      <c r="M826" s="158">
        <f t="shared" si="101"/>
        <v>100</v>
      </c>
    </row>
    <row r="827" spans="1:13" ht="37.5" x14ac:dyDescent="0.3">
      <c r="A827" s="51" t="s">
        <v>35</v>
      </c>
      <c r="B827" s="18" t="s">
        <v>225</v>
      </c>
      <c r="C827" s="17" t="s">
        <v>21</v>
      </c>
      <c r="D827" s="18">
        <v>13</v>
      </c>
      <c r="E827" s="18" t="s">
        <v>253</v>
      </c>
      <c r="F827" s="18" t="s">
        <v>17</v>
      </c>
      <c r="G827" s="18" t="s">
        <v>16</v>
      </c>
      <c r="H827" s="17" t="s">
        <v>482</v>
      </c>
      <c r="I827" s="18" t="s">
        <v>36</v>
      </c>
      <c r="J827" s="99">
        <v>99</v>
      </c>
      <c r="K827" s="99">
        <v>99</v>
      </c>
      <c r="L827" s="99">
        <v>99</v>
      </c>
      <c r="M827" s="158">
        <f t="shared" si="101"/>
        <v>100</v>
      </c>
    </row>
    <row r="828" spans="1:13" ht="112.5" x14ac:dyDescent="0.3">
      <c r="A828" s="95" t="s">
        <v>451</v>
      </c>
      <c r="B828" s="18" t="s">
        <v>225</v>
      </c>
      <c r="C828" s="17" t="s">
        <v>21</v>
      </c>
      <c r="D828" s="17" t="s">
        <v>72</v>
      </c>
      <c r="E828" s="18" t="s">
        <v>381</v>
      </c>
      <c r="F828" s="17" t="s">
        <v>83</v>
      </c>
      <c r="G828" s="18" t="s">
        <v>16</v>
      </c>
      <c r="H828" s="17" t="s">
        <v>18</v>
      </c>
      <c r="I828" s="18" t="s">
        <v>19</v>
      </c>
      <c r="J828" s="99">
        <f>J830</f>
        <v>10</v>
      </c>
      <c r="K828" s="99">
        <f>K830</f>
        <v>0</v>
      </c>
      <c r="L828" s="99">
        <f>L830</f>
        <v>0</v>
      </c>
      <c r="M828" s="158">
        <v>0</v>
      </c>
    </row>
    <row r="829" spans="1:13" ht="56.25" x14ac:dyDescent="0.3">
      <c r="A829" s="51" t="s">
        <v>383</v>
      </c>
      <c r="B829" s="18" t="s">
        <v>225</v>
      </c>
      <c r="C829" s="17" t="s">
        <v>21</v>
      </c>
      <c r="D829" s="17" t="s">
        <v>72</v>
      </c>
      <c r="E829" s="18" t="s">
        <v>381</v>
      </c>
      <c r="F829" s="17" t="s">
        <v>83</v>
      </c>
      <c r="G829" s="18" t="s">
        <v>16</v>
      </c>
      <c r="H829" s="17" t="s">
        <v>382</v>
      </c>
      <c r="I829" s="18" t="s">
        <v>19</v>
      </c>
      <c r="J829" s="99">
        <f>J830</f>
        <v>10</v>
      </c>
      <c r="K829" s="99">
        <f>K830</f>
        <v>0</v>
      </c>
      <c r="L829" s="99">
        <f>L830</f>
        <v>0</v>
      </c>
      <c r="M829" s="158">
        <v>0</v>
      </c>
    </row>
    <row r="830" spans="1:13" ht="37.5" x14ac:dyDescent="0.3">
      <c r="A830" s="51" t="s">
        <v>35</v>
      </c>
      <c r="B830" s="18" t="s">
        <v>225</v>
      </c>
      <c r="C830" s="17" t="s">
        <v>21</v>
      </c>
      <c r="D830" s="17" t="s">
        <v>72</v>
      </c>
      <c r="E830" s="18" t="s">
        <v>381</v>
      </c>
      <c r="F830" s="17" t="s">
        <v>83</v>
      </c>
      <c r="G830" s="18" t="s">
        <v>16</v>
      </c>
      <c r="H830" s="17" t="s">
        <v>382</v>
      </c>
      <c r="I830" s="18" t="s">
        <v>36</v>
      </c>
      <c r="J830" s="99">
        <v>10</v>
      </c>
      <c r="K830" s="99">
        <v>0</v>
      </c>
      <c r="L830" s="99">
        <v>0</v>
      </c>
      <c r="M830" s="158">
        <v>0</v>
      </c>
    </row>
    <row r="831" spans="1:13" x14ac:dyDescent="0.3">
      <c r="A831" s="57" t="s">
        <v>75</v>
      </c>
      <c r="B831" s="15" t="s">
        <v>225</v>
      </c>
      <c r="C831" s="20" t="s">
        <v>52</v>
      </c>
      <c r="D831" s="14" t="s">
        <v>16</v>
      </c>
      <c r="E831" s="20" t="s">
        <v>16</v>
      </c>
      <c r="F831" s="15" t="s">
        <v>17</v>
      </c>
      <c r="G831" s="15" t="s">
        <v>16</v>
      </c>
      <c r="H831" s="14" t="s">
        <v>18</v>
      </c>
      <c r="I831" s="15" t="s">
        <v>19</v>
      </c>
      <c r="J831" s="157">
        <f t="shared" ref="J831:L833" si="108">J832</f>
        <v>2971.11</v>
      </c>
      <c r="K831" s="157">
        <f t="shared" si="108"/>
        <v>3154.7000000000003</v>
      </c>
      <c r="L831" s="157">
        <f t="shared" si="108"/>
        <v>3154.58</v>
      </c>
      <c r="M831" s="158">
        <f t="shared" si="101"/>
        <v>99.996196151773532</v>
      </c>
    </row>
    <row r="832" spans="1:13" x14ac:dyDescent="0.3">
      <c r="A832" s="51" t="s">
        <v>76</v>
      </c>
      <c r="B832" s="18" t="s">
        <v>225</v>
      </c>
      <c r="C832" s="21" t="s">
        <v>52</v>
      </c>
      <c r="D832" s="18" t="s">
        <v>98</v>
      </c>
      <c r="E832" s="21" t="s">
        <v>16</v>
      </c>
      <c r="F832" s="18" t="s">
        <v>17</v>
      </c>
      <c r="G832" s="18" t="s">
        <v>16</v>
      </c>
      <c r="H832" s="17" t="s">
        <v>18</v>
      </c>
      <c r="I832" s="18" t="s">
        <v>19</v>
      </c>
      <c r="J832" s="99">
        <f t="shared" si="108"/>
        <v>2971.11</v>
      </c>
      <c r="K832" s="99">
        <f t="shared" si="108"/>
        <v>3154.7000000000003</v>
      </c>
      <c r="L832" s="99">
        <f t="shared" si="108"/>
        <v>3154.58</v>
      </c>
      <c r="M832" s="158">
        <f t="shared" si="101"/>
        <v>99.996196151773532</v>
      </c>
    </row>
    <row r="833" spans="1:13" ht="75" x14ac:dyDescent="0.3">
      <c r="A833" s="58" t="s">
        <v>297</v>
      </c>
      <c r="B833" s="18" t="s">
        <v>225</v>
      </c>
      <c r="C833" s="21" t="s">
        <v>52</v>
      </c>
      <c r="D833" s="18" t="s">
        <v>98</v>
      </c>
      <c r="E833" s="21" t="s">
        <v>52</v>
      </c>
      <c r="F833" s="18" t="s">
        <v>17</v>
      </c>
      <c r="G833" s="18" t="s">
        <v>16</v>
      </c>
      <c r="H833" s="17" t="s">
        <v>18</v>
      </c>
      <c r="I833" s="18" t="s">
        <v>19</v>
      </c>
      <c r="J833" s="99">
        <f t="shared" si="108"/>
        <v>2971.11</v>
      </c>
      <c r="K833" s="99">
        <f t="shared" si="108"/>
        <v>3154.7000000000003</v>
      </c>
      <c r="L833" s="99">
        <f t="shared" si="108"/>
        <v>3154.58</v>
      </c>
      <c r="M833" s="158">
        <f t="shared" si="101"/>
        <v>99.996196151773532</v>
      </c>
    </row>
    <row r="834" spans="1:13" ht="56.25" x14ac:dyDescent="0.3">
      <c r="A834" s="58" t="s">
        <v>266</v>
      </c>
      <c r="B834" s="18" t="s">
        <v>225</v>
      </c>
      <c r="C834" s="21" t="s">
        <v>52</v>
      </c>
      <c r="D834" s="18" t="s">
        <v>98</v>
      </c>
      <c r="E834" s="21" t="s">
        <v>52</v>
      </c>
      <c r="F834" s="18" t="s">
        <v>9</v>
      </c>
      <c r="G834" s="18" t="s">
        <v>16</v>
      </c>
      <c r="H834" s="17" t="s">
        <v>18</v>
      </c>
      <c r="I834" s="18" t="s">
        <v>19</v>
      </c>
      <c r="J834" s="99">
        <f>J835+J840</f>
        <v>2971.11</v>
      </c>
      <c r="K834" s="99">
        <f>K835+K840</f>
        <v>3154.7000000000003</v>
      </c>
      <c r="L834" s="99">
        <f>L835+L840</f>
        <v>3154.58</v>
      </c>
      <c r="M834" s="158">
        <f t="shared" si="101"/>
        <v>99.996196151773532</v>
      </c>
    </row>
    <row r="835" spans="1:13" ht="37.5" x14ac:dyDescent="0.3">
      <c r="A835" s="58" t="s">
        <v>318</v>
      </c>
      <c r="B835" s="18" t="s">
        <v>225</v>
      </c>
      <c r="C835" s="21" t="s">
        <v>52</v>
      </c>
      <c r="D835" s="18" t="s">
        <v>98</v>
      </c>
      <c r="E835" s="21" t="s">
        <v>52</v>
      </c>
      <c r="F835" s="18" t="s">
        <v>9</v>
      </c>
      <c r="G835" s="18" t="s">
        <v>21</v>
      </c>
      <c r="H835" s="17" t="s">
        <v>18</v>
      </c>
      <c r="I835" s="18" t="s">
        <v>19</v>
      </c>
      <c r="J835" s="99">
        <f>J836+J838</f>
        <v>2695.11</v>
      </c>
      <c r="K835" s="99">
        <f>K836+K838</f>
        <v>2883.4900000000002</v>
      </c>
      <c r="L835" s="99">
        <f>L836+L838</f>
        <v>2883.41</v>
      </c>
      <c r="M835" s="158">
        <f t="shared" si="101"/>
        <v>99.997225584274602</v>
      </c>
    </row>
    <row r="836" spans="1:13" ht="56.25" x14ac:dyDescent="0.3">
      <c r="A836" s="51" t="s">
        <v>293</v>
      </c>
      <c r="B836" s="18" t="s">
        <v>225</v>
      </c>
      <c r="C836" s="21" t="s">
        <v>52</v>
      </c>
      <c r="D836" s="18" t="s">
        <v>98</v>
      </c>
      <c r="E836" s="21" t="s">
        <v>52</v>
      </c>
      <c r="F836" s="18" t="s">
        <v>9</v>
      </c>
      <c r="G836" s="18" t="s">
        <v>21</v>
      </c>
      <c r="H836" s="17" t="s">
        <v>238</v>
      </c>
      <c r="I836" s="18" t="s">
        <v>19</v>
      </c>
      <c r="J836" s="99">
        <f>J837</f>
        <v>329.73</v>
      </c>
      <c r="K836" s="99">
        <f>K837</f>
        <v>518.11</v>
      </c>
      <c r="L836" s="99">
        <f>L837</f>
        <v>518.03</v>
      </c>
      <c r="M836" s="158">
        <f t="shared" si="101"/>
        <v>99.984559263476854</v>
      </c>
    </row>
    <row r="837" spans="1:13" ht="41.65" customHeight="1" x14ac:dyDescent="0.3">
      <c r="A837" s="51" t="s">
        <v>35</v>
      </c>
      <c r="B837" s="18" t="s">
        <v>225</v>
      </c>
      <c r="C837" s="21" t="s">
        <v>52</v>
      </c>
      <c r="D837" s="18" t="s">
        <v>98</v>
      </c>
      <c r="E837" s="21" t="s">
        <v>52</v>
      </c>
      <c r="F837" s="18" t="s">
        <v>9</v>
      </c>
      <c r="G837" s="18" t="s">
        <v>21</v>
      </c>
      <c r="H837" s="17" t="s">
        <v>238</v>
      </c>
      <c r="I837" s="18" t="s">
        <v>36</v>
      </c>
      <c r="J837" s="99">
        <v>329.73</v>
      </c>
      <c r="K837" s="99">
        <v>518.11</v>
      </c>
      <c r="L837" s="99">
        <v>518.03</v>
      </c>
      <c r="M837" s="158">
        <f t="shared" si="101"/>
        <v>99.984559263476854</v>
      </c>
    </row>
    <row r="838" spans="1:13" ht="56.25" x14ac:dyDescent="0.3">
      <c r="A838" s="51" t="s">
        <v>438</v>
      </c>
      <c r="B838" s="18" t="s">
        <v>225</v>
      </c>
      <c r="C838" s="21" t="s">
        <v>52</v>
      </c>
      <c r="D838" s="18" t="s">
        <v>98</v>
      </c>
      <c r="E838" s="21" t="s">
        <v>52</v>
      </c>
      <c r="F838" s="18" t="s">
        <v>9</v>
      </c>
      <c r="G838" s="18" t="s">
        <v>21</v>
      </c>
      <c r="H838" s="17" t="s">
        <v>390</v>
      </c>
      <c r="I838" s="18" t="s">
        <v>19</v>
      </c>
      <c r="J838" s="99">
        <f>J839</f>
        <v>2365.38</v>
      </c>
      <c r="K838" s="99">
        <f>K839</f>
        <v>2365.38</v>
      </c>
      <c r="L838" s="99">
        <f>L839</f>
        <v>2365.38</v>
      </c>
      <c r="M838" s="158">
        <f t="shared" si="101"/>
        <v>100</v>
      </c>
    </row>
    <row r="839" spans="1:13" ht="37.5" x14ac:dyDescent="0.3">
      <c r="A839" s="51" t="s">
        <v>35</v>
      </c>
      <c r="B839" s="18" t="s">
        <v>225</v>
      </c>
      <c r="C839" s="21" t="s">
        <v>52</v>
      </c>
      <c r="D839" s="18" t="s">
        <v>98</v>
      </c>
      <c r="E839" s="21" t="s">
        <v>52</v>
      </c>
      <c r="F839" s="18" t="s">
        <v>9</v>
      </c>
      <c r="G839" s="18" t="s">
        <v>21</v>
      </c>
      <c r="H839" s="17" t="s">
        <v>390</v>
      </c>
      <c r="I839" s="18" t="s">
        <v>36</v>
      </c>
      <c r="J839" s="99">
        <v>2365.38</v>
      </c>
      <c r="K839" s="99">
        <f>2247.11+118.27</f>
        <v>2365.38</v>
      </c>
      <c r="L839" s="99">
        <v>2365.38</v>
      </c>
      <c r="M839" s="158">
        <f t="shared" si="101"/>
        <v>100</v>
      </c>
    </row>
    <row r="840" spans="1:13" ht="56.25" x14ac:dyDescent="0.3">
      <c r="A840" s="58" t="s">
        <v>319</v>
      </c>
      <c r="B840" s="18" t="s">
        <v>225</v>
      </c>
      <c r="C840" s="21" t="s">
        <v>52</v>
      </c>
      <c r="D840" s="18" t="s">
        <v>98</v>
      </c>
      <c r="E840" s="21" t="s">
        <v>52</v>
      </c>
      <c r="F840" s="18" t="s">
        <v>9</v>
      </c>
      <c r="G840" s="18" t="s">
        <v>43</v>
      </c>
      <c r="H840" s="17" t="s">
        <v>18</v>
      </c>
      <c r="I840" s="18" t="s">
        <v>19</v>
      </c>
      <c r="J840" s="99">
        <f t="shared" ref="J840:L841" si="109">J841</f>
        <v>276</v>
      </c>
      <c r="K840" s="99">
        <f t="shared" si="109"/>
        <v>271.20999999999998</v>
      </c>
      <c r="L840" s="99">
        <f t="shared" si="109"/>
        <v>271.17</v>
      </c>
      <c r="M840" s="158">
        <f t="shared" si="101"/>
        <v>99.98525128129495</v>
      </c>
    </row>
    <row r="841" spans="1:13" ht="56.25" x14ac:dyDescent="0.3">
      <c r="A841" s="51" t="s">
        <v>293</v>
      </c>
      <c r="B841" s="18" t="s">
        <v>225</v>
      </c>
      <c r="C841" s="21" t="s">
        <v>52</v>
      </c>
      <c r="D841" s="18" t="s">
        <v>98</v>
      </c>
      <c r="E841" s="21" t="s">
        <v>52</v>
      </c>
      <c r="F841" s="18" t="s">
        <v>9</v>
      </c>
      <c r="G841" s="18" t="s">
        <v>43</v>
      </c>
      <c r="H841" s="17" t="s">
        <v>238</v>
      </c>
      <c r="I841" s="18" t="s">
        <v>19</v>
      </c>
      <c r="J841" s="99">
        <f t="shared" si="109"/>
        <v>276</v>
      </c>
      <c r="K841" s="99">
        <f t="shared" si="109"/>
        <v>271.20999999999998</v>
      </c>
      <c r="L841" s="99">
        <f t="shared" si="109"/>
        <v>271.17</v>
      </c>
      <c r="M841" s="158">
        <f t="shared" si="101"/>
        <v>99.98525128129495</v>
      </c>
    </row>
    <row r="842" spans="1:13" ht="37.5" x14ac:dyDescent="0.3">
      <c r="A842" s="51" t="s">
        <v>35</v>
      </c>
      <c r="B842" s="18" t="s">
        <v>225</v>
      </c>
      <c r="C842" s="21" t="s">
        <v>52</v>
      </c>
      <c r="D842" s="18" t="s">
        <v>98</v>
      </c>
      <c r="E842" s="21" t="s">
        <v>52</v>
      </c>
      <c r="F842" s="18" t="s">
        <v>9</v>
      </c>
      <c r="G842" s="18" t="s">
        <v>43</v>
      </c>
      <c r="H842" s="17" t="s">
        <v>238</v>
      </c>
      <c r="I842" s="18" t="s">
        <v>36</v>
      </c>
      <c r="J842" s="99">
        <v>276</v>
      </c>
      <c r="K842" s="99">
        <v>271.20999999999998</v>
      </c>
      <c r="L842" s="99">
        <v>271.17</v>
      </c>
      <c r="M842" s="158">
        <f t="shared" si="101"/>
        <v>99.98525128129495</v>
      </c>
    </row>
    <row r="843" spans="1:13" x14ac:dyDescent="0.3">
      <c r="A843" s="60" t="s">
        <v>87</v>
      </c>
      <c r="B843" s="15" t="s">
        <v>225</v>
      </c>
      <c r="C843" s="14" t="s">
        <v>68</v>
      </c>
      <c r="D843" s="14" t="s">
        <v>16</v>
      </c>
      <c r="E843" s="15" t="s">
        <v>16</v>
      </c>
      <c r="F843" s="15" t="s">
        <v>17</v>
      </c>
      <c r="G843" s="15" t="s">
        <v>16</v>
      </c>
      <c r="H843" s="14" t="s">
        <v>18</v>
      </c>
      <c r="I843" s="15" t="s">
        <v>19</v>
      </c>
      <c r="J843" s="157">
        <f t="shared" ref="J843:L844" si="110">J844</f>
        <v>1228.03</v>
      </c>
      <c r="K843" s="157">
        <f t="shared" si="110"/>
        <v>1862.16</v>
      </c>
      <c r="L843" s="157">
        <f t="shared" si="110"/>
        <v>1831.0800000000002</v>
      </c>
      <c r="M843" s="158">
        <f t="shared" si="101"/>
        <v>98.330970485887363</v>
      </c>
    </row>
    <row r="844" spans="1:13" x14ac:dyDescent="0.3">
      <c r="A844" s="51" t="s">
        <v>231</v>
      </c>
      <c r="B844" s="18" t="s">
        <v>225</v>
      </c>
      <c r="C844" s="17" t="s">
        <v>68</v>
      </c>
      <c r="D844" s="17" t="s">
        <v>23</v>
      </c>
      <c r="E844" s="18" t="s">
        <v>16</v>
      </c>
      <c r="F844" s="17" t="s">
        <v>17</v>
      </c>
      <c r="G844" s="18" t="s">
        <v>16</v>
      </c>
      <c r="H844" s="17" t="s">
        <v>18</v>
      </c>
      <c r="I844" s="18" t="s">
        <v>19</v>
      </c>
      <c r="J844" s="99">
        <f t="shared" si="110"/>
        <v>1228.03</v>
      </c>
      <c r="K844" s="99">
        <f t="shared" si="110"/>
        <v>1862.16</v>
      </c>
      <c r="L844" s="99">
        <f t="shared" si="110"/>
        <v>1831.0800000000002</v>
      </c>
      <c r="M844" s="158">
        <f t="shared" si="101"/>
        <v>98.330970485887363</v>
      </c>
    </row>
    <row r="845" spans="1:13" ht="75" x14ac:dyDescent="0.3">
      <c r="A845" s="51" t="s">
        <v>278</v>
      </c>
      <c r="B845" s="18" t="s">
        <v>225</v>
      </c>
      <c r="C845" s="17" t="s">
        <v>68</v>
      </c>
      <c r="D845" s="17" t="s">
        <v>23</v>
      </c>
      <c r="E845" s="18" t="s">
        <v>53</v>
      </c>
      <c r="F845" s="17" t="s">
        <v>17</v>
      </c>
      <c r="G845" s="18" t="s">
        <v>16</v>
      </c>
      <c r="H845" s="17" t="s">
        <v>18</v>
      </c>
      <c r="I845" s="18" t="s">
        <v>19</v>
      </c>
      <c r="J845" s="99">
        <f>J852+J846</f>
        <v>1228.03</v>
      </c>
      <c r="K845" s="99">
        <f>K852+K846</f>
        <v>1862.16</v>
      </c>
      <c r="L845" s="99">
        <f>L852+L846</f>
        <v>1831.0800000000002</v>
      </c>
      <c r="M845" s="158">
        <f t="shared" si="101"/>
        <v>98.330970485887363</v>
      </c>
    </row>
    <row r="846" spans="1:13" ht="56.25" x14ac:dyDescent="0.3">
      <c r="A846" s="51" t="s">
        <v>280</v>
      </c>
      <c r="B846" s="18" t="s">
        <v>225</v>
      </c>
      <c r="C846" s="17" t="s">
        <v>68</v>
      </c>
      <c r="D846" s="17" t="s">
        <v>23</v>
      </c>
      <c r="E846" s="18" t="s">
        <v>53</v>
      </c>
      <c r="F846" s="18" t="s">
        <v>83</v>
      </c>
      <c r="G846" s="18" t="s">
        <v>16</v>
      </c>
      <c r="H846" s="17" t="s">
        <v>18</v>
      </c>
      <c r="I846" s="18" t="s">
        <v>19</v>
      </c>
      <c r="J846" s="99">
        <f>J849+J847</f>
        <v>758.23</v>
      </c>
      <c r="K846" s="99">
        <f>K849+K847</f>
        <v>1396.63</v>
      </c>
      <c r="L846" s="99">
        <f>L849+L847</f>
        <v>1391.3700000000001</v>
      </c>
      <c r="M846" s="158">
        <f t="shared" si="101"/>
        <v>99.623379134058411</v>
      </c>
    </row>
    <row r="847" spans="1:13" x14ac:dyDescent="0.3">
      <c r="A847" s="51" t="s">
        <v>244</v>
      </c>
      <c r="B847" s="18" t="s">
        <v>225</v>
      </c>
      <c r="C847" s="17" t="s">
        <v>68</v>
      </c>
      <c r="D847" s="17" t="s">
        <v>23</v>
      </c>
      <c r="E847" s="18" t="s">
        <v>53</v>
      </c>
      <c r="F847" s="18" t="s">
        <v>83</v>
      </c>
      <c r="G847" s="18" t="s">
        <v>43</v>
      </c>
      <c r="H847" s="17" t="s">
        <v>18</v>
      </c>
      <c r="I847" s="18" t="s">
        <v>19</v>
      </c>
      <c r="J847" s="99">
        <f>J848</f>
        <v>130</v>
      </c>
      <c r="K847" s="99">
        <f>K848</f>
        <v>121.15</v>
      </c>
      <c r="L847" s="99">
        <f>L848</f>
        <v>121.15</v>
      </c>
      <c r="M847" s="158">
        <f t="shared" ref="M847:M910" si="111">L847/K847*100</f>
        <v>100</v>
      </c>
    </row>
    <row r="848" spans="1:13" x14ac:dyDescent="0.3">
      <c r="A848" s="51" t="s">
        <v>284</v>
      </c>
      <c r="B848" s="18" t="s">
        <v>225</v>
      </c>
      <c r="C848" s="17" t="s">
        <v>68</v>
      </c>
      <c r="D848" s="17" t="s">
        <v>23</v>
      </c>
      <c r="E848" s="18" t="s">
        <v>53</v>
      </c>
      <c r="F848" s="18" t="s">
        <v>83</v>
      </c>
      <c r="G848" s="18" t="s">
        <v>43</v>
      </c>
      <c r="H848" s="17" t="s">
        <v>219</v>
      </c>
      <c r="I848" s="18" t="s">
        <v>36</v>
      </c>
      <c r="J848" s="99">
        <v>130</v>
      </c>
      <c r="K848" s="99">
        <v>121.15</v>
      </c>
      <c r="L848" s="99">
        <v>121.15</v>
      </c>
      <c r="M848" s="158">
        <f t="shared" si="111"/>
        <v>100</v>
      </c>
    </row>
    <row r="849" spans="1:13" x14ac:dyDescent="0.3">
      <c r="A849" s="51" t="s">
        <v>245</v>
      </c>
      <c r="B849" s="18" t="s">
        <v>225</v>
      </c>
      <c r="C849" s="17" t="s">
        <v>68</v>
      </c>
      <c r="D849" s="17" t="s">
        <v>23</v>
      </c>
      <c r="E849" s="18" t="s">
        <v>53</v>
      </c>
      <c r="F849" s="18" t="s">
        <v>83</v>
      </c>
      <c r="G849" s="18" t="s">
        <v>52</v>
      </c>
      <c r="H849" s="17" t="s">
        <v>18</v>
      </c>
      <c r="I849" s="18" t="s">
        <v>19</v>
      </c>
      <c r="J849" s="99">
        <f t="shared" ref="J849:L850" si="112">J850</f>
        <v>628.23</v>
      </c>
      <c r="K849" s="99">
        <f t="shared" si="112"/>
        <v>1275.48</v>
      </c>
      <c r="L849" s="99">
        <f t="shared" si="112"/>
        <v>1270.22</v>
      </c>
      <c r="M849" s="158">
        <f t="shared" si="111"/>
        <v>99.587606234515633</v>
      </c>
    </row>
    <row r="850" spans="1:13" x14ac:dyDescent="0.3">
      <c r="A850" s="51" t="s">
        <v>220</v>
      </c>
      <c r="B850" s="18" t="s">
        <v>225</v>
      </c>
      <c r="C850" s="17" t="s">
        <v>68</v>
      </c>
      <c r="D850" s="17" t="s">
        <v>23</v>
      </c>
      <c r="E850" s="18" t="s">
        <v>53</v>
      </c>
      <c r="F850" s="18" t="s">
        <v>83</v>
      </c>
      <c r="G850" s="18" t="s">
        <v>52</v>
      </c>
      <c r="H850" s="17" t="s">
        <v>221</v>
      </c>
      <c r="I850" s="18" t="s">
        <v>19</v>
      </c>
      <c r="J850" s="99">
        <f t="shared" si="112"/>
        <v>628.23</v>
      </c>
      <c r="K850" s="99">
        <f t="shared" si="112"/>
        <v>1275.48</v>
      </c>
      <c r="L850" s="99">
        <f t="shared" si="112"/>
        <v>1270.22</v>
      </c>
      <c r="M850" s="158">
        <f t="shared" si="111"/>
        <v>99.587606234515633</v>
      </c>
    </row>
    <row r="851" spans="1:13" ht="37.5" x14ac:dyDescent="0.3">
      <c r="A851" s="51" t="s">
        <v>35</v>
      </c>
      <c r="B851" s="18" t="s">
        <v>225</v>
      </c>
      <c r="C851" s="17" t="s">
        <v>68</v>
      </c>
      <c r="D851" s="17" t="s">
        <v>23</v>
      </c>
      <c r="E851" s="18" t="s">
        <v>53</v>
      </c>
      <c r="F851" s="18" t="s">
        <v>83</v>
      </c>
      <c r="G851" s="18" t="s">
        <v>52</v>
      </c>
      <c r="H851" s="17" t="s">
        <v>221</v>
      </c>
      <c r="I851" s="18" t="s">
        <v>36</v>
      </c>
      <c r="J851" s="99">
        <v>628.23</v>
      </c>
      <c r="K851" s="99">
        <v>1275.48</v>
      </c>
      <c r="L851" s="99">
        <v>1270.22</v>
      </c>
      <c r="M851" s="158">
        <f t="shared" si="111"/>
        <v>99.587606234515633</v>
      </c>
    </row>
    <row r="852" spans="1:13" ht="56.25" x14ac:dyDescent="0.3">
      <c r="A852" s="51" t="s">
        <v>241</v>
      </c>
      <c r="B852" s="18" t="s">
        <v>225</v>
      </c>
      <c r="C852" s="17" t="s">
        <v>68</v>
      </c>
      <c r="D852" s="17" t="s">
        <v>23</v>
      </c>
      <c r="E852" s="18" t="s">
        <v>53</v>
      </c>
      <c r="F852" s="17" t="s">
        <v>9</v>
      </c>
      <c r="G852" s="18" t="s">
        <v>16</v>
      </c>
      <c r="H852" s="17" t="s">
        <v>18</v>
      </c>
      <c r="I852" s="18" t="s">
        <v>19</v>
      </c>
      <c r="J852" s="99">
        <f t="shared" ref="J852:L854" si="113">J853</f>
        <v>469.8</v>
      </c>
      <c r="K852" s="99">
        <f t="shared" si="113"/>
        <v>465.53</v>
      </c>
      <c r="L852" s="99">
        <f t="shared" si="113"/>
        <v>439.71</v>
      </c>
      <c r="M852" s="158">
        <f t="shared" si="111"/>
        <v>94.45363349300797</v>
      </c>
    </row>
    <row r="853" spans="1:13" ht="37.5" x14ac:dyDescent="0.3">
      <c r="A853" s="51" t="s">
        <v>279</v>
      </c>
      <c r="B853" s="18" t="s">
        <v>225</v>
      </c>
      <c r="C853" s="17" t="s">
        <v>68</v>
      </c>
      <c r="D853" s="17" t="s">
        <v>23</v>
      </c>
      <c r="E853" s="18" t="s">
        <v>53</v>
      </c>
      <c r="F853" s="18" t="s">
        <v>9</v>
      </c>
      <c r="G853" s="18" t="s">
        <v>21</v>
      </c>
      <c r="H853" s="17" t="s">
        <v>18</v>
      </c>
      <c r="I853" s="18" t="s">
        <v>19</v>
      </c>
      <c r="J853" s="99">
        <f t="shared" si="113"/>
        <v>469.8</v>
      </c>
      <c r="K853" s="99">
        <f t="shared" si="113"/>
        <v>465.53</v>
      </c>
      <c r="L853" s="99">
        <f t="shared" si="113"/>
        <v>439.71</v>
      </c>
      <c r="M853" s="158">
        <f t="shared" si="111"/>
        <v>94.45363349300797</v>
      </c>
    </row>
    <row r="854" spans="1:13" ht="37.5" x14ac:dyDescent="0.3">
      <c r="A854" s="51" t="s">
        <v>282</v>
      </c>
      <c r="B854" s="18" t="s">
        <v>225</v>
      </c>
      <c r="C854" s="17" t="s">
        <v>68</v>
      </c>
      <c r="D854" s="17" t="s">
        <v>23</v>
      </c>
      <c r="E854" s="18" t="s">
        <v>53</v>
      </c>
      <c r="F854" s="18" t="s">
        <v>9</v>
      </c>
      <c r="G854" s="18" t="s">
        <v>21</v>
      </c>
      <c r="H854" s="17" t="s">
        <v>217</v>
      </c>
      <c r="I854" s="18" t="s">
        <v>19</v>
      </c>
      <c r="J854" s="99">
        <f t="shared" si="113"/>
        <v>469.8</v>
      </c>
      <c r="K854" s="99">
        <f t="shared" si="113"/>
        <v>465.53</v>
      </c>
      <c r="L854" s="99">
        <f t="shared" si="113"/>
        <v>439.71</v>
      </c>
      <c r="M854" s="158">
        <f t="shared" si="111"/>
        <v>94.45363349300797</v>
      </c>
    </row>
    <row r="855" spans="1:13" ht="37.5" x14ac:dyDescent="0.3">
      <c r="A855" s="51" t="s">
        <v>35</v>
      </c>
      <c r="B855" s="18" t="s">
        <v>225</v>
      </c>
      <c r="C855" s="17" t="s">
        <v>68</v>
      </c>
      <c r="D855" s="17" t="s">
        <v>23</v>
      </c>
      <c r="E855" s="18" t="s">
        <v>53</v>
      </c>
      <c r="F855" s="18" t="s">
        <v>9</v>
      </c>
      <c r="G855" s="18" t="s">
        <v>21</v>
      </c>
      <c r="H855" s="17" t="s">
        <v>217</v>
      </c>
      <c r="I855" s="18" t="s">
        <v>36</v>
      </c>
      <c r="J855" s="99">
        <v>469.8</v>
      </c>
      <c r="K855" s="99">
        <v>465.53</v>
      </c>
      <c r="L855" s="99">
        <v>439.71</v>
      </c>
      <c r="M855" s="158">
        <f t="shared" si="111"/>
        <v>94.45363349300797</v>
      </c>
    </row>
    <row r="856" spans="1:13" ht="50.25" x14ac:dyDescent="0.3">
      <c r="A856" s="82" t="s">
        <v>368</v>
      </c>
      <c r="B856" s="15" t="s">
        <v>226</v>
      </c>
      <c r="C856" s="14" t="s">
        <v>16</v>
      </c>
      <c r="D856" s="14" t="s">
        <v>16</v>
      </c>
      <c r="E856" s="15" t="s">
        <v>16</v>
      </c>
      <c r="F856" s="14" t="s">
        <v>17</v>
      </c>
      <c r="G856" s="15" t="s">
        <v>16</v>
      </c>
      <c r="H856" s="14" t="s">
        <v>18</v>
      </c>
      <c r="I856" s="15" t="s">
        <v>19</v>
      </c>
      <c r="J856" s="157">
        <f>J857+J884+J890+J900</f>
        <v>10468.030000000001</v>
      </c>
      <c r="K856" s="157">
        <f>K857+K884+K890+K900</f>
        <v>11323.329999999998</v>
      </c>
      <c r="L856" s="157">
        <f>L857+L884+L890+L900</f>
        <v>11151.58</v>
      </c>
      <c r="M856" s="158">
        <f t="shared" si="111"/>
        <v>98.483220042160752</v>
      </c>
    </row>
    <row r="857" spans="1:13" x14ac:dyDescent="0.3">
      <c r="A857" s="40" t="s">
        <v>20</v>
      </c>
      <c r="B857" s="18" t="s">
        <v>226</v>
      </c>
      <c r="C857" s="17" t="s">
        <v>21</v>
      </c>
      <c r="D857" s="17" t="s">
        <v>16</v>
      </c>
      <c r="E857" s="18" t="s">
        <v>16</v>
      </c>
      <c r="F857" s="17" t="s">
        <v>17</v>
      </c>
      <c r="G857" s="18" t="s">
        <v>16</v>
      </c>
      <c r="H857" s="17" t="s">
        <v>18</v>
      </c>
      <c r="I857" s="18" t="s">
        <v>19</v>
      </c>
      <c r="J857" s="99">
        <f>J858+J871</f>
        <v>3418.1800000000003</v>
      </c>
      <c r="K857" s="99">
        <f>K858+K871</f>
        <v>3516.66</v>
      </c>
      <c r="L857" s="99">
        <f>L858+L871</f>
        <v>3515.65</v>
      </c>
      <c r="M857" s="158">
        <f t="shared" si="111"/>
        <v>99.971279566406764</v>
      </c>
    </row>
    <row r="858" spans="1:13" ht="75" x14ac:dyDescent="0.3">
      <c r="A858" s="51" t="s">
        <v>45</v>
      </c>
      <c r="B858" s="18" t="s">
        <v>226</v>
      </c>
      <c r="C858" s="17" t="s">
        <v>21</v>
      </c>
      <c r="D858" s="18" t="s">
        <v>52</v>
      </c>
      <c r="E858" s="21" t="s">
        <v>16</v>
      </c>
      <c r="F858" s="18" t="s">
        <v>17</v>
      </c>
      <c r="G858" s="18" t="s">
        <v>16</v>
      </c>
      <c r="H858" s="17" t="s">
        <v>18</v>
      </c>
      <c r="I858" s="18" t="s">
        <v>19</v>
      </c>
      <c r="J858" s="99">
        <f>J859+J867</f>
        <v>3218.1800000000003</v>
      </c>
      <c r="K858" s="99">
        <f>K859+K867</f>
        <v>3424.66</v>
      </c>
      <c r="L858" s="99">
        <f>L859+L867</f>
        <v>3423.65</v>
      </c>
      <c r="M858" s="158">
        <f t="shared" si="111"/>
        <v>99.970508021234224</v>
      </c>
    </row>
    <row r="859" spans="1:13" ht="37.5" x14ac:dyDescent="0.3">
      <c r="A859" s="51" t="s">
        <v>46</v>
      </c>
      <c r="B859" s="18" t="s">
        <v>226</v>
      </c>
      <c r="C859" s="17" t="s">
        <v>21</v>
      </c>
      <c r="D859" s="18" t="s">
        <v>52</v>
      </c>
      <c r="E859" s="18" t="s">
        <v>44</v>
      </c>
      <c r="F859" s="18" t="s">
        <v>17</v>
      </c>
      <c r="G859" s="18" t="s">
        <v>16</v>
      </c>
      <c r="H859" s="17" t="s">
        <v>18</v>
      </c>
      <c r="I859" s="18" t="s">
        <v>19</v>
      </c>
      <c r="J859" s="99">
        <f>J860</f>
        <v>3218.1800000000003</v>
      </c>
      <c r="K859" s="99">
        <f>K860</f>
        <v>3380.85</v>
      </c>
      <c r="L859" s="99">
        <f>L860</f>
        <v>3379.84</v>
      </c>
      <c r="M859" s="158">
        <f t="shared" si="111"/>
        <v>99.970125855923811</v>
      </c>
    </row>
    <row r="860" spans="1:13" ht="37.5" x14ac:dyDescent="0.3">
      <c r="A860" s="51" t="s">
        <v>47</v>
      </c>
      <c r="B860" s="18" t="s">
        <v>226</v>
      </c>
      <c r="C860" s="17" t="s">
        <v>21</v>
      </c>
      <c r="D860" s="18" t="s">
        <v>52</v>
      </c>
      <c r="E860" s="16">
        <v>51</v>
      </c>
      <c r="F860" s="16">
        <v>2</v>
      </c>
      <c r="G860" s="18" t="s">
        <v>16</v>
      </c>
      <c r="H860" s="17" t="s">
        <v>18</v>
      </c>
      <c r="I860" s="18" t="s">
        <v>19</v>
      </c>
      <c r="J860" s="99">
        <f>J861+J865</f>
        <v>3218.1800000000003</v>
      </c>
      <c r="K860" s="99">
        <f>K861+K865</f>
        <v>3380.85</v>
      </c>
      <c r="L860" s="99">
        <f>L861+L865</f>
        <v>3379.84</v>
      </c>
      <c r="M860" s="158">
        <f t="shared" si="111"/>
        <v>99.970125855923811</v>
      </c>
    </row>
    <row r="861" spans="1:13" ht="37.5" x14ac:dyDescent="0.3">
      <c r="A861" s="51" t="s">
        <v>33</v>
      </c>
      <c r="B861" s="18" t="s">
        <v>226</v>
      </c>
      <c r="C861" s="17" t="s">
        <v>21</v>
      </c>
      <c r="D861" s="18" t="s">
        <v>52</v>
      </c>
      <c r="E861" s="16">
        <v>51</v>
      </c>
      <c r="F861" s="16">
        <v>2</v>
      </c>
      <c r="G861" s="18" t="s">
        <v>16</v>
      </c>
      <c r="H861" s="17" t="s">
        <v>27</v>
      </c>
      <c r="I861" s="18" t="s">
        <v>19</v>
      </c>
      <c r="J861" s="99">
        <f>J862+J863+J864</f>
        <v>567.68000000000006</v>
      </c>
      <c r="K861" s="99">
        <f>K862+K863+K864</f>
        <v>541.11999999999989</v>
      </c>
      <c r="L861" s="99">
        <f>L862+L863+L864</f>
        <v>541.30999999999995</v>
      </c>
      <c r="M861" s="158">
        <f t="shared" si="111"/>
        <v>100.03511235955058</v>
      </c>
    </row>
    <row r="862" spans="1:13" ht="93.75" x14ac:dyDescent="0.3">
      <c r="A862" s="51" t="s">
        <v>34</v>
      </c>
      <c r="B862" s="18" t="s">
        <v>226</v>
      </c>
      <c r="C862" s="17" t="s">
        <v>21</v>
      </c>
      <c r="D862" s="18" t="s">
        <v>52</v>
      </c>
      <c r="E862" s="16">
        <v>51</v>
      </c>
      <c r="F862" s="16">
        <v>2</v>
      </c>
      <c r="G862" s="18" t="s">
        <v>16</v>
      </c>
      <c r="H862" s="17" t="s">
        <v>27</v>
      </c>
      <c r="I862" s="18" t="s">
        <v>28</v>
      </c>
      <c r="J862" s="99">
        <v>60.94</v>
      </c>
      <c r="K862" s="99">
        <v>60.94</v>
      </c>
      <c r="L862" s="99">
        <v>60.94</v>
      </c>
      <c r="M862" s="158">
        <f t="shared" si="111"/>
        <v>100</v>
      </c>
    </row>
    <row r="863" spans="1:13" ht="37.5" x14ac:dyDescent="0.3">
      <c r="A863" s="51" t="s">
        <v>35</v>
      </c>
      <c r="B863" s="18" t="s">
        <v>226</v>
      </c>
      <c r="C863" s="17" t="s">
        <v>21</v>
      </c>
      <c r="D863" s="18" t="s">
        <v>52</v>
      </c>
      <c r="E863" s="16">
        <v>51</v>
      </c>
      <c r="F863" s="16">
        <v>2</v>
      </c>
      <c r="G863" s="18" t="s">
        <v>16</v>
      </c>
      <c r="H863" s="17" t="s">
        <v>27</v>
      </c>
      <c r="I863" s="18" t="s">
        <v>36</v>
      </c>
      <c r="J863" s="99">
        <v>490.74</v>
      </c>
      <c r="K863" s="99">
        <v>472.38</v>
      </c>
      <c r="L863" s="99">
        <v>472.57</v>
      </c>
      <c r="M863" s="158">
        <f t="shared" si="111"/>
        <v>100.04022185528601</v>
      </c>
    </row>
    <row r="864" spans="1:13" x14ac:dyDescent="0.3">
      <c r="A864" s="40" t="s">
        <v>37</v>
      </c>
      <c r="B864" s="18" t="s">
        <v>226</v>
      </c>
      <c r="C864" s="17" t="s">
        <v>21</v>
      </c>
      <c r="D864" s="18" t="s">
        <v>52</v>
      </c>
      <c r="E864" s="16">
        <v>51</v>
      </c>
      <c r="F864" s="16">
        <v>2</v>
      </c>
      <c r="G864" s="18" t="s">
        <v>16</v>
      </c>
      <c r="H864" s="17" t="s">
        <v>27</v>
      </c>
      <c r="I864" s="18" t="s">
        <v>38</v>
      </c>
      <c r="J864" s="99">
        <v>16</v>
      </c>
      <c r="K864" s="99">
        <v>7.8</v>
      </c>
      <c r="L864" s="99">
        <v>7.8</v>
      </c>
      <c r="M864" s="158">
        <f t="shared" si="111"/>
        <v>100</v>
      </c>
    </row>
    <row r="865" spans="1:13" ht="37.5" x14ac:dyDescent="0.3">
      <c r="A865" s="51" t="s">
        <v>39</v>
      </c>
      <c r="B865" s="18" t="s">
        <v>226</v>
      </c>
      <c r="C865" s="17" t="s">
        <v>21</v>
      </c>
      <c r="D865" s="18" t="s">
        <v>52</v>
      </c>
      <c r="E865" s="16">
        <v>51</v>
      </c>
      <c r="F865" s="16">
        <v>2</v>
      </c>
      <c r="G865" s="18" t="s">
        <v>16</v>
      </c>
      <c r="H865" s="17" t="s">
        <v>30</v>
      </c>
      <c r="I865" s="18" t="s">
        <v>19</v>
      </c>
      <c r="J865" s="99">
        <f>J866</f>
        <v>2650.5</v>
      </c>
      <c r="K865" s="99">
        <f>K866</f>
        <v>2839.73</v>
      </c>
      <c r="L865" s="99">
        <f>L866</f>
        <v>2838.53</v>
      </c>
      <c r="M865" s="158">
        <f t="shared" si="111"/>
        <v>99.957742461431195</v>
      </c>
    </row>
    <row r="866" spans="1:13" ht="93.75" x14ac:dyDescent="0.3">
      <c r="A866" s="51" t="s">
        <v>34</v>
      </c>
      <c r="B866" s="18" t="s">
        <v>226</v>
      </c>
      <c r="C866" s="17" t="s">
        <v>21</v>
      </c>
      <c r="D866" s="18" t="s">
        <v>52</v>
      </c>
      <c r="E866" s="16">
        <v>51</v>
      </c>
      <c r="F866" s="16">
        <v>2</v>
      </c>
      <c r="G866" s="18" t="s">
        <v>16</v>
      </c>
      <c r="H866" s="17" t="s">
        <v>30</v>
      </c>
      <c r="I866" s="18" t="s">
        <v>28</v>
      </c>
      <c r="J866" s="99">
        <v>2650.5</v>
      </c>
      <c r="K866" s="99">
        <v>2839.73</v>
      </c>
      <c r="L866" s="99">
        <v>2838.53</v>
      </c>
      <c r="M866" s="158">
        <f t="shared" si="111"/>
        <v>99.957742461431195</v>
      </c>
    </row>
    <row r="867" spans="1:13" ht="37.5" x14ac:dyDescent="0.3">
      <c r="A867" s="147" t="s">
        <v>579</v>
      </c>
      <c r="B867" s="18" t="s">
        <v>226</v>
      </c>
      <c r="C867" s="17" t="s">
        <v>21</v>
      </c>
      <c r="D867" s="18" t="s">
        <v>52</v>
      </c>
      <c r="E867" s="16">
        <v>98</v>
      </c>
      <c r="F867" s="16">
        <v>0</v>
      </c>
      <c r="G867" s="18" t="s">
        <v>16</v>
      </c>
      <c r="H867" s="17" t="s">
        <v>18</v>
      </c>
      <c r="I867" s="18" t="s">
        <v>19</v>
      </c>
      <c r="J867" s="99">
        <f t="shared" ref="J867:L869" si="114">J868</f>
        <v>0</v>
      </c>
      <c r="K867" s="99">
        <f t="shared" si="114"/>
        <v>43.81</v>
      </c>
      <c r="L867" s="99">
        <f t="shared" si="114"/>
        <v>43.81</v>
      </c>
      <c r="M867" s="158">
        <f t="shared" si="111"/>
        <v>100</v>
      </c>
    </row>
    <row r="868" spans="1:13" x14ac:dyDescent="0.3">
      <c r="A868" s="100" t="s">
        <v>580</v>
      </c>
      <c r="B868" s="18" t="s">
        <v>226</v>
      </c>
      <c r="C868" s="17" t="s">
        <v>21</v>
      </c>
      <c r="D868" s="18" t="s">
        <v>52</v>
      </c>
      <c r="E868" s="16">
        <v>98</v>
      </c>
      <c r="F868" s="16">
        <v>1</v>
      </c>
      <c r="G868" s="18" t="s">
        <v>16</v>
      </c>
      <c r="H868" s="17" t="s">
        <v>18</v>
      </c>
      <c r="I868" s="18" t="s">
        <v>19</v>
      </c>
      <c r="J868" s="99">
        <f t="shared" si="114"/>
        <v>0</v>
      </c>
      <c r="K868" s="99">
        <f t="shared" si="114"/>
        <v>43.81</v>
      </c>
      <c r="L868" s="99">
        <f t="shared" si="114"/>
        <v>43.81</v>
      </c>
      <c r="M868" s="158">
        <f t="shared" si="111"/>
        <v>100</v>
      </c>
    </row>
    <row r="869" spans="1:13" ht="150" x14ac:dyDescent="0.3">
      <c r="A869" s="51" t="s">
        <v>576</v>
      </c>
      <c r="B869" s="18" t="s">
        <v>226</v>
      </c>
      <c r="C869" s="17" t="s">
        <v>21</v>
      </c>
      <c r="D869" s="18" t="s">
        <v>52</v>
      </c>
      <c r="E869" s="16">
        <v>98</v>
      </c>
      <c r="F869" s="16">
        <v>1</v>
      </c>
      <c r="G869" s="18" t="s">
        <v>16</v>
      </c>
      <c r="H869" s="17" t="s">
        <v>578</v>
      </c>
      <c r="I869" s="18" t="s">
        <v>19</v>
      </c>
      <c r="J869" s="99">
        <f t="shared" si="114"/>
        <v>0</v>
      </c>
      <c r="K869" s="99">
        <f t="shared" si="114"/>
        <v>43.81</v>
      </c>
      <c r="L869" s="99">
        <f t="shared" si="114"/>
        <v>43.81</v>
      </c>
      <c r="M869" s="158">
        <f t="shared" si="111"/>
        <v>100</v>
      </c>
    </row>
    <row r="870" spans="1:13" ht="93.75" x14ac:dyDescent="0.3">
      <c r="A870" s="51" t="s">
        <v>34</v>
      </c>
      <c r="B870" s="18" t="s">
        <v>226</v>
      </c>
      <c r="C870" s="17" t="s">
        <v>21</v>
      </c>
      <c r="D870" s="18" t="s">
        <v>52</v>
      </c>
      <c r="E870" s="16">
        <v>98</v>
      </c>
      <c r="F870" s="16">
        <v>1</v>
      </c>
      <c r="G870" s="18" t="s">
        <v>16</v>
      </c>
      <c r="H870" s="17" t="s">
        <v>578</v>
      </c>
      <c r="I870" s="18" t="s">
        <v>28</v>
      </c>
      <c r="J870" s="99">
        <v>0</v>
      </c>
      <c r="K870" s="99">
        <v>43.81</v>
      </c>
      <c r="L870" s="99">
        <v>43.81</v>
      </c>
      <c r="M870" s="158">
        <f t="shared" si="111"/>
        <v>100</v>
      </c>
    </row>
    <row r="871" spans="1:13" x14ac:dyDescent="0.3">
      <c r="A871" s="40" t="s">
        <v>40</v>
      </c>
      <c r="B871" s="18" t="s">
        <v>226</v>
      </c>
      <c r="C871" s="17" t="s">
        <v>21</v>
      </c>
      <c r="D871" s="18">
        <v>13</v>
      </c>
      <c r="E871" s="16">
        <v>0</v>
      </c>
      <c r="F871" s="16">
        <v>0</v>
      </c>
      <c r="G871" s="18" t="s">
        <v>16</v>
      </c>
      <c r="H871" s="17" t="s">
        <v>18</v>
      </c>
      <c r="I871" s="18" t="s">
        <v>19</v>
      </c>
      <c r="J871" s="99">
        <f>J878+J872+J881</f>
        <v>200</v>
      </c>
      <c r="K871" s="99">
        <f>K878+K872+K881</f>
        <v>92</v>
      </c>
      <c r="L871" s="99">
        <f>L878+L872+L881</f>
        <v>92</v>
      </c>
      <c r="M871" s="158">
        <f t="shared" si="111"/>
        <v>100</v>
      </c>
    </row>
    <row r="872" spans="1:13" ht="37.5" x14ac:dyDescent="0.3">
      <c r="A872" s="51" t="s">
        <v>46</v>
      </c>
      <c r="B872" s="18" t="s">
        <v>226</v>
      </c>
      <c r="C872" s="17" t="s">
        <v>21</v>
      </c>
      <c r="D872" s="17">
        <v>13</v>
      </c>
      <c r="E872" s="16">
        <v>51</v>
      </c>
      <c r="F872" s="16">
        <v>0</v>
      </c>
      <c r="G872" s="17" t="s">
        <v>16</v>
      </c>
      <c r="H872" s="17" t="s">
        <v>18</v>
      </c>
      <c r="I872" s="18" t="s">
        <v>19</v>
      </c>
      <c r="J872" s="99">
        <f>J873</f>
        <v>100</v>
      </c>
      <c r="K872" s="99">
        <f>K873</f>
        <v>42</v>
      </c>
      <c r="L872" s="99">
        <f>L873</f>
        <v>42</v>
      </c>
      <c r="M872" s="158">
        <f t="shared" si="111"/>
        <v>100</v>
      </c>
    </row>
    <row r="873" spans="1:13" ht="37.5" x14ac:dyDescent="0.3">
      <c r="A873" s="51" t="s">
        <v>60</v>
      </c>
      <c r="B873" s="18" t="s">
        <v>226</v>
      </c>
      <c r="C873" s="17" t="s">
        <v>21</v>
      </c>
      <c r="D873" s="17">
        <v>13</v>
      </c>
      <c r="E873" s="16">
        <v>51</v>
      </c>
      <c r="F873" s="16">
        <v>5</v>
      </c>
      <c r="G873" s="18" t="s">
        <v>16</v>
      </c>
      <c r="H873" s="17" t="s">
        <v>18</v>
      </c>
      <c r="I873" s="18" t="s">
        <v>19</v>
      </c>
      <c r="J873" s="99">
        <f>J874+J876</f>
        <v>100</v>
      </c>
      <c r="K873" s="99">
        <f>K874+K876</f>
        <v>42</v>
      </c>
      <c r="L873" s="99">
        <f>L874+L876</f>
        <v>42</v>
      </c>
      <c r="M873" s="158">
        <f t="shared" si="111"/>
        <v>100</v>
      </c>
    </row>
    <row r="874" spans="1:13" x14ac:dyDescent="0.3">
      <c r="A874" s="70" t="s">
        <v>302</v>
      </c>
      <c r="B874" s="18" t="s">
        <v>226</v>
      </c>
      <c r="C874" s="17" t="s">
        <v>21</v>
      </c>
      <c r="D874" s="18">
        <v>13</v>
      </c>
      <c r="E874" s="21" t="s">
        <v>44</v>
      </c>
      <c r="F874" s="16">
        <v>5</v>
      </c>
      <c r="G874" s="18" t="s">
        <v>16</v>
      </c>
      <c r="H874" s="17" t="s">
        <v>97</v>
      </c>
      <c r="I874" s="18" t="s">
        <v>19</v>
      </c>
      <c r="J874" s="99">
        <f>J875</f>
        <v>50</v>
      </c>
      <c r="K874" s="99">
        <f>K875</f>
        <v>42</v>
      </c>
      <c r="L874" s="99">
        <f>L875</f>
        <v>42</v>
      </c>
      <c r="M874" s="158">
        <f t="shared" si="111"/>
        <v>100</v>
      </c>
    </row>
    <row r="875" spans="1:13" ht="37.5" x14ac:dyDescent="0.3">
      <c r="A875" s="51" t="s">
        <v>35</v>
      </c>
      <c r="B875" s="18" t="s">
        <v>226</v>
      </c>
      <c r="C875" s="17" t="s">
        <v>21</v>
      </c>
      <c r="D875" s="18">
        <v>13</v>
      </c>
      <c r="E875" s="21" t="s">
        <v>44</v>
      </c>
      <c r="F875" s="18" t="s">
        <v>11</v>
      </c>
      <c r="G875" s="18" t="s">
        <v>16</v>
      </c>
      <c r="H875" s="17" t="s">
        <v>97</v>
      </c>
      <c r="I875" s="18" t="s">
        <v>36</v>
      </c>
      <c r="J875" s="99">
        <v>50</v>
      </c>
      <c r="K875" s="99">
        <v>42</v>
      </c>
      <c r="L875" s="99">
        <v>42</v>
      </c>
      <c r="M875" s="158">
        <f t="shared" si="111"/>
        <v>100</v>
      </c>
    </row>
    <row r="876" spans="1:13" x14ac:dyDescent="0.3">
      <c r="A876" s="61" t="s">
        <v>63</v>
      </c>
      <c r="B876" s="18" t="s">
        <v>226</v>
      </c>
      <c r="C876" s="17" t="s">
        <v>21</v>
      </c>
      <c r="D876" s="21">
        <v>13</v>
      </c>
      <c r="E876" s="16">
        <v>51</v>
      </c>
      <c r="F876" s="16">
        <v>5</v>
      </c>
      <c r="G876" s="18" t="s">
        <v>16</v>
      </c>
      <c r="H876" s="17" t="s">
        <v>64</v>
      </c>
      <c r="I876" s="18" t="s">
        <v>19</v>
      </c>
      <c r="J876" s="99">
        <f>J877</f>
        <v>50</v>
      </c>
      <c r="K876" s="99">
        <f>K877</f>
        <v>0</v>
      </c>
      <c r="L876" s="99">
        <f>L877</f>
        <v>0</v>
      </c>
      <c r="M876" s="158">
        <v>0</v>
      </c>
    </row>
    <row r="877" spans="1:13" ht="37.5" x14ac:dyDescent="0.3">
      <c r="A877" s="51" t="s">
        <v>35</v>
      </c>
      <c r="B877" s="18" t="s">
        <v>226</v>
      </c>
      <c r="C877" s="17" t="s">
        <v>21</v>
      </c>
      <c r="D877" s="21">
        <v>13</v>
      </c>
      <c r="E877" s="16">
        <v>51</v>
      </c>
      <c r="F877" s="16">
        <v>5</v>
      </c>
      <c r="G877" s="18" t="s">
        <v>16</v>
      </c>
      <c r="H877" s="17" t="s">
        <v>64</v>
      </c>
      <c r="I877" s="18" t="s">
        <v>36</v>
      </c>
      <c r="J877" s="99">
        <v>50</v>
      </c>
      <c r="K877" s="99">
        <v>0</v>
      </c>
      <c r="L877" s="99">
        <v>0</v>
      </c>
      <c r="M877" s="158">
        <v>0</v>
      </c>
    </row>
    <row r="878" spans="1:13" ht="75" x14ac:dyDescent="0.3">
      <c r="A878" s="40" t="s">
        <v>327</v>
      </c>
      <c r="B878" s="18" t="s">
        <v>226</v>
      </c>
      <c r="C878" s="17" t="s">
        <v>21</v>
      </c>
      <c r="D878" s="21">
        <v>13</v>
      </c>
      <c r="E878" s="18" t="s">
        <v>253</v>
      </c>
      <c r="F878" s="18" t="s">
        <v>17</v>
      </c>
      <c r="G878" s="18" t="s">
        <v>16</v>
      </c>
      <c r="H878" s="17" t="s">
        <v>18</v>
      </c>
      <c r="I878" s="18" t="s">
        <v>19</v>
      </c>
      <c r="J878" s="99">
        <f t="shared" ref="J878:L879" si="115">J879</f>
        <v>50</v>
      </c>
      <c r="K878" s="99">
        <f t="shared" si="115"/>
        <v>50</v>
      </c>
      <c r="L878" s="99">
        <f t="shared" si="115"/>
        <v>50</v>
      </c>
      <c r="M878" s="158">
        <f t="shared" si="111"/>
        <v>100</v>
      </c>
    </row>
    <row r="879" spans="1:13" ht="75" x14ac:dyDescent="0.3">
      <c r="A879" s="40" t="s">
        <v>481</v>
      </c>
      <c r="B879" s="18" t="s">
        <v>226</v>
      </c>
      <c r="C879" s="17" t="s">
        <v>21</v>
      </c>
      <c r="D879" s="21">
        <v>13</v>
      </c>
      <c r="E879" s="18" t="s">
        <v>253</v>
      </c>
      <c r="F879" s="18" t="s">
        <v>17</v>
      </c>
      <c r="G879" s="18" t="s">
        <v>16</v>
      </c>
      <c r="H879" s="17" t="s">
        <v>482</v>
      </c>
      <c r="I879" s="18" t="s">
        <v>19</v>
      </c>
      <c r="J879" s="99">
        <f t="shared" si="115"/>
        <v>50</v>
      </c>
      <c r="K879" s="99">
        <f t="shared" si="115"/>
        <v>50</v>
      </c>
      <c r="L879" s="99">
        <f t="shared" si="115"/>
        <v>50</v>
      </c>
      <c r="M879" s="158">
        <f t="shared" si="111"/>
        <v>100</v>
      </c>
    </row>
    <row r="880" spans="1:13" ht="75" x14ac:dyDescent="0.3">
      <c r="A880" s="40" t="s">
        <v>481</v>
      </c>
      <c r="B880" s="18" t="s">
        <v>226</v>
      </c>
      <c r="C880" s="17" t="s">
        <v>21</v>
      </c>
      <c r="D880" s="21">
        <v>13</v>
      </c>
      <c r="E880" s="18" t="s">
        <v>253</v>
      </c>
      <c r="F880" s="18" t="s">
        <v>17</v>
      </c>
      <c r="G880" s="18" t="s">
        <v>16</v>
      </c>
      <c r="H880" s="17" t="s">
        <v>482</v>
      </c>
      <c r="I880" s="18" t="s">
        <v>36</v>
      </c>
      <c r="J880" s="99">
        <v>50</v>
      </c>
      <c r="K880" s="99">
        <v>50</v>
      </c>
      <c r="L880" s="99">
        <v>50</v>
      </c>
      <c r="M880" s="158">
        <f t="shared" si="111"/>
        <v>100</v>
      </c>
    </row>
    <row r="881" spans="1:13" ht="112.5" x14ac:dyDescent="0.3">
      <c r="A881" s="95" t="s">
        <v>451</v>
      </c>
      <c r="B881" s="18" t="s">
        <v>226</v>
      </c>
      <c r="C881" s="17" t="s">
        <v>21</v>
      </c>
      <c r="D881" s="17" t="s">
        <v>72</v>
      </c>
      <c r="E881" s="18" t="s">
        <v>381</v>
      </c>
      <c r="F881" s="17" t="s">
        <v>83</v>
      </c>
      <c r="G881" s="18" t="s">
        <v>16</v>
      </c>
      <c r="H881" s="17" t="s">
        <v>18</v>
      </c>
      <c r="I881" s="18" t="s">
        <v>19</v>
      </c>
      <c r="J881" s="99">
        <f t="shared" ref="J881:L882" si="116">J882</f>
        <v>50</v>
      </c>
      <c r="K881" s="99">
        <f t="shared" si="116"/>
        <v>0</v>
      </c>
      <c r="L881" s="99">
        <f t="shared" si="116"/>
        <v>0</v>
      </c>
      <c r="M881" s="158">
        <v>0</v>
      </c>
    </row>
    <row r="882" spans="1:13" ht="56.25" x14ac:dyDescent="0.3">
      <c r="A882" s="51" t="s">
        <v>383</v>
      </c>
      <c r="B882" s="18" t="s">
        <v>226</v>
      </c>
      <c r="C882" s="17" t="s">
        <v>21</v>
      </c>
      <c r="D882" s="17" t="s">
        <v>72</v>
      </c>
      <c r="E882" s="18" t="s">
        <v>381</v>
      </c>
      <c r="F882" s="17" t="s">
        <v>83</v>
      </c>
      <c r="G882" s="18" t="s">
        <v>16</v>
      </c>
      <c r="H882" s="17" t="s">
        <v>382</v>
      </c>
      <c r="I882" s="18" t="s">
        <v>19</v>
      </c>
      <c r="J882" s="99">
        <f t="shared" si="116"/>
        <v>50</v>
      </c>
      <c r="K882" s="99">
        <f t="shared" si="116"/>
        <v>0</v>
      </c>
      <c r="L882" s="99">
        <f t="shared" si="116"/>
        <v>0</v>
      </c>
      <c r="M882" s="158">
        <v>0</v>
      </c>
    </row>
    <row r="883" spans="1:13" ht="37.5" x14ac:dyDescent="0.3">
      <c r="A883" s="51" t="s">
        <v>35</v>
      </c>
      <c r="B883" s="18" t="s">
        <v>226</v>
      </c>
      <c r="C883" s="17" t="s">
        <v>21</v>
      </c>
      <c r="D883" s="17" t="s">
        <v>72</v>
      </c>
      <c r="E883" s="18" t="s">
        <v>381</v>
      </c>
      <c r="F883" s="17" t="s">
        <v>83</v>
      </c>
      <c r="G883" s="18" t="s">
        <v>16</v>
      </c>
      <c r="H883" s="17" t="s">
        <v>382</v>
      </c>
      <c r="I883" s="18" t="s">
        <v>36</v>
      </c>
      <c r="J883" s="99">
        <v>50</v>
      </c>
      <c r="K883" s="99">
        <v>0</v>
      </c>
      <c r="L883" s="99">
        <v>0</v>
      </c>
      <c r="M883" s="158">
        <v>0</v>
      </c>
    </row>
    <row r="884" spans="1:13" ht="37.5" x14ac:dyDescent="0.3">
      <c r="A884" s="60" t="s">
        <v>73</v>
      </c>
      <c r="B884" s="15" t="s">
        <v>226</v>
      </c>
      <c r="C884" s="15" t="s">
        <v>23</v>
      </c>
      <c r="D884" s="14">
        <v>0</v>
      </c>
      <c r="E884" s="13">
        <v>0</v>
      </c>
      <c r="F884" s="13">
        <v>0</v>
      </c>
      <c r="G884" s="15" t="s">
        <v>16</v>
      </c>
      <c r="H884" s="14" t="s">
        <v>18</v>
      </c>
      <c r="I884" s="15" t="s">
        <v>19</v>
      </c>
      <c r="J884" s="157">
        <f t="shared" ref="J884:L885" si="117">J885</f>
        <v>20</v>
      </c>
      <c r="K884" s="157">
        <f t="shared" si="117"/>
        <v>0</v>
      </c>
      <c r="L884" s="157">
        <f t="shared" si="117"/>
        <v>0</v>
      </c>
      <c r="M884" s="158">
        <v>0</v>
      </c>
    </row>
    <row r="885" spans="1:13" ht="56.25" x14ac:dyDescent="0.3">
      <c r="A885" s="51" t="s">
        <v>385</v>
      </c>
      <c r="B885" s="18" t="s">
        <v>226</v>
      </c>
      <c r="C885" s="18" t="s">
        <v>23</v>
      </c>
      <c r="D885" s="18">
        <v>10</v>
      </c>
      <c r="E885" s="16">
        <v>0</v>
      </c>
      <c r="F885" s="16">
        <v>0</v>
      </c>
      <c r="G885" s="18" t="s">
        <v>16</v>
      </c>
      <c r="H885" s="17" t="s">
        <v>18</v>
      </c>
      <c r="I885" s="18" t="s">
        <v>19</v>
      </c>
      <c r="J885" s="99">
        <f t="shared" si="117"/>
        <v>20</v>
      </c>
      <c r="K885" s="99">
        <f t="shared" si="117"/>
        <v>0</v>
      </c>
      <c r="L885" s="99">
        <f t="shared" si="117"/>
        <v>0</v>
      </c>
      <c r="M885" s="158">
        <v>0</v>
      </c>
    </row>
    <row r="886" spans="1:13" ht="75" x14ac:dyDescent="0.3">
      <c r="A886" s="58" t="s">
        <v>272</v>
      </c>
      <c r="B886" s="18" t="s">
        <v>226</v>
      </c>
      <c r="C886" s="18" t="s">
        <v>23</v>
      </c>
      <c r="D886" s="17">
        <v>10</v>
      </c>
      <c r="E886" s="21" t="s">
        <v>23</v>
      </c>
      <c r="F886" s="16">
        <v>0</v>
      </c>
      <c r="G886" s="18" t="s">
        <v>16</v>
      </c>
      <c r="H886" s="17" t="s">
        <v>18</v>
      </c>
      <c r="I886" s="18" t="s">
        <v>19</v>
      </c>
      <c r="J886" s="99">
        <f t="shared" ref="J886:L888" si="118">J887</f>
        <v>20</v>
      </c>
      <c r="K886" s="99">
        <f t="shared" si="118"/>
        <v>0</v>
      </c>
      <c r="L886" s="99">
        <f t="shared" si="118"/>
        <v>0</v>
      </c>
      <c r="M886" s="158">
        <v>0</v>
      </c>
    </row>
    <row r="887" spans="1:13" ht="56.25" x14ac:dyDescent="0.3">
      <c r="A887" s="50" t="s">
        <v>180</v>
      </c>
      <c r="B887" s="18" t="s">
        <v>226</v>
      </c>
      <c r="C887" s="18" t="s">
        <v>23</v>
      </c>
      <c r="D887" s="18">
        <v>10</v>
      </c>
      <c r="E887" s="21" t="s">
        <v>23</v>
      </c>
      <c r="F887" s="18" t="s">
        <v>17</v>
      </c>
      <c r="G887" s="18" t="s">
        <v>43</v>
      </c>
      <c r="H887" s="17" t="s">
        <v>18</v>
      </c>
      <c r="I887" s="18" t="s">
        <v>19</v>
      </c>
      <c r="J887" s="99">
        <f t="shared" si="118"/>
        <v>20</v>
      </c>
      <c r="K887" s="99">
        <f t="shared" si="118"/>
        <v>0</v>
      </c>
      <c r="L887" s="99">
        <f t="shared" si="118"/>
        <v>0</v>
      </c>
      <c r="M887" s="158">
        <v>0</v>
      </c>
    </row>
    <row r="888" spans="1:13" ht="75" x14ac:dyDescent="0.3">
      <c r="A888" s="67" t="s">
        <v>208</v>
      </c>
      <c r="B888" s="18" t="s">
        <v>226</v>
      </c>
      <c r="C888" s="18" t="s">
        <v>23</v>
      </c>
      <c r="D888" s="18">
        <v>10</v>
      </c>
      <c r="E888" s="21" t="s">
        <v>23</v>
      </c>
      <c r="F888" s="18" t="s">
        <v>17</v>
      </c>
      <c r="G888" s="18" t="s">
        <v>43</v>
      </c>
      <c r="H888" s="17" t="s">
        <v>375</v>
      </c>
      <c r="I888" s="18" t="s">
        <v>19</v>
      </c>
      <c r="J888" s="99">
        <f t="shared" si="118"/>
        <v>20</v>
      </c>
      <c r="K888" s="99">
        <f t="shared" si="118"/>
        <v>0</v>
      </c>
      <c r="L888" s="99">
        <f t="shared" si="118"/>
        <v>0</v>
      </c>
      <c r="M888" s="158">
        <v>0</v>
      </c>
    </row>
    <row r="889" spans="1:13" ht="37.5" x14ac:dyDescent="0.3">
      <c r="A889" s="51" t="s">
        <v>35</v>
      </c>
      <c r="B889" s="18" t="s">
        <v>226</v>
      </c>
      <c r="C889" s="18" t="s">
        <v>23</v>
      </c>
      <c r="D889" s="18">
        <v>10</v>
      </c>
      <c r="E889" s="21" t="s">
        <v>23</v>
      </c>
      <c r="F889" s="18" t="s">
        <v>17</v>
      </c>
      <c r="G889" s="18" t="s">
        <v>43</v>
      </c>
      <c r="H889" s="17" t="s">
        <v>375</v>
      </c>
      <c r="I889" s="18" t="s">
        <v>36</v>
      </c>
      <c r="J889" s="99">
        <v>20</v>
      </c>
      <c r="K889" s="99">
        <v>0</v>
      </c>
      <c r="L889" s="99">
        <v>0</v>
      </c>
      <c r="M889" s="158">
        <v>0</v>
      </c>
    </row>
    <row r="890" spans="1:13" ht="37.9" customHeight="1" x14ac:dyDescent="0.3">
      <c r="A890" s="57" t="s">
        <v>75</v>
      </c>
      <c r="B890" s="15" t="s">
        <v>226</v>
      </c>
      <c r="C890" s="20" t="s">
        <v>52</v>
      </c>
      <c r="D890" s="14" t="s">
        <v>16</v>
      </c>
      <c r="E890" s="20" t="s">
        <v>16</v>
      </c>
      <c r="F890" s="15" t="s">
        <v>17</v>
      </c>
      <c r="G890" s="15" t="s">
        <v>16</v>
      </c>
      <c r="H890" s="14" t="s">
        <v>18</v>
      </c>
      <c r="I890" s="15" t="s">
        <v>19</v>
      </c>
      <c r="J890" s="157">
        <f>J891</f>
        <v>563.15</v>
      </c>
      <c r="K890" s="157">
        <f>K891</f>
        <v>784.40000000000009</v>
      </c>
      <c r="L890" s="157">
        <f>L891</f>
        <v>615.66</v>
      </c>
      <c r="M890" s="158">
        <f t="shared" si="111"/>
        <v>78.488016318204984</v>
      </c>
    </row>
    <row r="891" spans="1:13" x14ac:dyDescent="0.3">
      <c r="A891" s="51" t="s">
        <v>76</v>
      </c>
      <c r="B891" s="18" t="s">
        <v>226</v>
      </c>
      <c r="C891" s="21" t="s">
        <v>52</v>
      </c>
      <c r="D891" s="18" t="s">
        <v>98</v>
      </c>
      <c r="E891" s="21" t="s">
        <v>16</v>
      </c>
      <c r="F891" s="18" t="s">
        <v>17</v>
      </c>
      <c r="G891" s="18" t="s">
        <v>16</v>
      </c>
      <c r="H891" s="17" t="s">
        <v>18</v>
      </c>
      <c r="I891" s="18" t="s">
        <v>19</v>
      </c>
      <c r="J891" s="99">
        <f t="shared" ref="J891:L891" si="119">J892</f>
        <v>563.15</v>
      </c>
      <c r="K891" s="99">
        <f t="shared" si="119"/>
        <v>784.40000000000009</v>
      </c>
      <c r="L891" s="99">
        <f t="shared" si="119"/>
        <v>615.66</v>
      </c>
      <c r="M891" s="158">
        <f t="shared" si="111"/>
        <v>78.488016318204984</v>
      </c>
    </row>
    <row r="892" spans="1:13" ht="75" x14ac:dyDescent="0.3">
      <c r="A892" s="58" t="s">
        <v>297</v>
      </c>
      <c r="B892" s="18" t="s">
        <v>226</v>
      </c>
      <c r="C892" s="21" t="s">
        <v>52</v>
      </c>
      <c r="D892" s="18" t="s">
        <v>98</v>
      </c>
      <c r="E892" s="21" t="s">
        <v>52</v>
      </c>
      <c r="F892" s="18" t="s">
        <v>17</v>
      </c>
      <c r="G892" s="18" t="s">
        <v>16</v>
      </c>
      <c r="H892" s="17" t="s">
        <v>18</v>
      </c>
      <c r="I892" s="18" t="s">
        <v>19</v>
      </c>
      <c r="J892" s="99">
        <f t="shared" ref="J892:L893" si="120">J893</f>
        <v>563.15</v>
      </c>
      <c r="K892" s="99">
        <f t="shared" si="120"/>
        <v>784.40000000000009</v>
      </c>
      <c r="L892" s="99">
        <f t="shared" si="120"/>
        <v>615.66</v>
      </c>
      <c r="M892" s="158">
        <f t="shared" si="111"/>
        <v>78.488016318204984</v>
      </c>
    </row>
    <row r="893" spans="1:13" ht="56.25" x14ac:dyDescent="0.3">
      <c r="A893" s="58" t="s">
        <v>266</v>
      </c>
      <c r="B893" s="18" t="s">
        <v>226</v>
      </c>
      <c r="C893" s="21" t="s">
        <v>52</v>
      </c>
      <c r="D893" s="18" t="s">
        <v>98</v>
      </c>
      <c r="E893" s="21" t="s">
        <v>52</v>
      </c>
      <c r="F893" s="18" t="s">
        <v>9</v>
      </c>
      <c r="G893" s="18" t="s">
        <v>16</v>
      </c>
      <c r="H893" s="17" t="s">
        <v>18</v>
      </c>
      <c r="I893" s="18" t="s">
        <v>19</v>
      </c>
      <c r="J893" s="99">
        <f t="shared" si="120"/>
        <v>563.15</v>
      </c>
      <c r="K893" s="99">
        <f t="shared" si="120"/>
        <v>784.40000000000009</v>
      </c>
      <c r="L893" s="99">
        <f t="shared" si="120"/>
        <v>615.66</v>
      </c>
      <c r="M893" s="158">
        <f t="shared" si="111"/>
        <v>78.488016318204984</v>
      </c>
    </row>
    <row r="894" spans="1:13" ht="37.5" x14ac:dyDescent="0.3">
      <c r="A894" s="58" t="s">
        <v>318</v>
      </c>
      <c r="B894" s="18" t="s">
        <v>226</v>
      </c>
      <c r="C894" s="16" t="s">
        <v>523</v>
      </c>
      <c r="D894" s="18" t="s">
        <v>98</v>
      </c>
      <c r="E894" s="21" t="s">
        <v>52</v>
      </c>
      <c r="F894" s="18" t="s">
        <v>9</v>
      </c>
      <c r="G894" s="18" t="s">
        <v>21</v>
      </c>
      <c r="H894" s="17" t="s">
        <v>18</v>
      </c>
      <c r="I894" s="18" t="s">
        <v>19</v>
      </c>
      <c r="J894" s="99">
        <f>J895+J897</f>
        <v>563.15</v>
      </c>
      <c r="K894" s="99">
        <f>K895+K897</f>
        <v>784.40000000000009</v>
      </c>
      <c r="L894" s="99">
        <f>L895+L897</f>
        <v>615.66</v>
      </c>
      <c r="M894" s="158">
        <f t="shared" si="111"/>
        <v>78.488016318204984</v>
      </c>
    </row>
    <row r="895" spans="1:13" ht="56.25" x14ac:dyDescent="0.3">
      <c r="A895" s="51" t="s">
        <v>293</v>
      </c>
      <c r="B895" s="18" t="s">
        <v>226</v>
      </c>
      <c r="C895" s="16" t="s">
        <v>523</v>
      </c>
      <c r="D895" s="18" t="s">
        <v>98</v>
      </c>
      <c r="E895" s="21" t="s">
        <v>52</v>
      </c>
      <c r="F895" s="18" t="s">
        <v>9</v>
      </c>
      <c r="G895" s="18" t="s">
        <v>21</v>
      </c>
      <c r="H895" s="17" t="s">
        <v>238</v>
      </c>
      <c r="I895" s="18" t="s">
        <v>19</v>
      </c>
      <c r="J895" s="99">
        <f t="shared" ref="J895:L895" si="121">J896</f>
        <v>0</v>
      </c>
      <c r="K895" s="99">
        <f t="shared" si="121"/>
        <v>221.25</v>
      </c>
      <c r="L895" s="99">
        <f t="shared" si="121"/>
        <v>115.32</v>
      </c>
      <c r="M895" s="158">
        <f t="shared" si="111"/>
        <v>52.122033898305084</v>
      </c>
    </row>
    <row r="896" spans="1:13" ht="37.5" x14ac:dyDescent="0.3">
      <c r="A896" s="51" t="s">
        <v>35</v>
      </c>
      <c r="B896" s="18" t="s">
        <v>226</v>
      </c>
      <c r="C896" s="16" t="s">
        <v>523</v>
      </c>
      <c r="D896" s="18" t="s">
        <v>98</v>
      </c>
      <c r="E896" s="21" t="s">
        <v>52</v>
      </c>
      <c r="F896" s="18" t="s">
        <v>9</v>
      </c>
      <c r="G896" s="18" t="s">
        <v>21</v>
      </c>
      <c r="H896" s="17" t="s">
        <v>238</v>
      </c>
      <c r="I896" s="18" t="s">
        <v>36</v>
      </c>
      <c r="J896" s="99">
        <v>0</v>
      </c>
      <c r="K896" s="99">
        <v>221.25</v>
      </c>
      <c r="L896" s="99">
        <v>115.32</v>
      </c>
      <c r="M896" s="158">
        <f t="shared" si="111"/>
        <v>52.122033898305084</v>
      </c>
    </row>
    <row r="897" spans="1:13" ht="56.25" x14ac:dyDescent="0.3">
      <c r="A897" s="58" t="s">
        <v>319</v>
      </c>
      <c r="B897" s="18" t="s">
        <v>226</v>
      </c>
      <c r="C897" s="21" t="s">
        <v>52</v>
      </c>
      <c r="D897" s="18" t="s">
        <v>98</v>
      </c>
      <c r="E897" s="21" t="s">
        <v>52</v>
      </c>
      <c r="F897" s="18" t="s">
        <v>9</v>
      </c>
      <c r="G897" s="18" t="s">
        <v>43</v>
      </c>
      <c r="H897" s="17" t="s">
        <v>18</v>
      </c>
      <c r="I897" s="18" t="s">
        <v>19</v>
      </c>
      <c r="J897" s="99">
        <f t="shared" ref="J897:L898" si="122">J898</f>
        <v>563.15</v>
      </c>
      <c r="K897" s="99">
        <f t="shared" si="122"/>
        <v>563.15000000000009</v>
      </c>
      <c r="L897" s="99">
        <f t="shared" si="122"/>
        <v>500.34</v>
      </c>
      <c r="M897" s="158">
        <f t="shared" si="111"/>
        <v>88.846666074758048</v>
      </c>
    </row>
    <row r="898" spans="1:13" ht="56.25" x14ac:dyDescent="0.3">
      <c r="A898" s="51" t="s">
        <v>293</v>
      </c>
      <c r="B898" s="18" t="s">
        <v>226</v>
      </c>
      <c r="C898" s="21" t="s">
        <v>52</v>
      </c>
      <c r="D898" s="18" t="s">
        <v>98</v>
      </c>
      <c r="E898" s="21" t="s">
        <v>52</v>
      </c>
      <c r="F898" s="18" t="s">
        <v>9</v>
      </c>
      <c r="G898" s="18" t="s">
        <v>43</v>
      </c>
      <c r="H898" s="17" t="s">
        <v>238</v>
      </c>
      <c r="I898" s="18" t="s">
        <v>19</v>
      </c>
      <c r="J898" s="99">
        <f t="shared" si="122"/>
        <v>563.15</v>
      </c>
      <c r="K898" s="99">
        <f t="shared" si="122"/>
        <v>563.15000000000009</v>
      </c>
      <c r="L898" s="99">
        <f t="shared" si="122"/>
        <v>500.34</v>
      </c>
      <c r="M898" s="158">
        <f t="shared" si="111"/>
        <v>88.846666074758048</v>
      </c>
    </row>
    <row r="899" spans="1:13" ht="37.5" x14ac:dyDescent="0.3">
      <c r="A899" s="51" t="s">
        <v>35</v>
      </c>
      <c r="B899" s="18" t="s">
        <v>226</v>
      </c>
      <c r="C899" s="21" t="s">
        <v>52</v>
      </c>
      <c r="D899" s="18" t="s">
        <v>98</v>
      </c>
      <c r="E899" s="21" t="s">
        <v>52</v>
      </c>
      <c r="F899" s="18" t="s">
        <v>9</v>
      </c>
      <c r="G899" s="18" t="s">
        <v>43</v>
      </c>
      <c r="H899" s="17" t="s">
        <v>238</v>
      </c>
      <c r="I899" s="18" t="s">
        <v>36</v>
      </c>
      <c r="J899" s="99">
        <v>563.15</v>
      </c>
      <c r="K899" s="99">
        <f>566.45-3.3</f>
        <v>563.15000000000009</v>
      </c>
      <c r="L899" s="99">
        <v>500.34</v>
      </c>
      <c r="M899" s="158">
        <f t="shared" si="111"/>
        <v>88.846666074758048</v>
      </c>
    </row>
    <row r="900" spans="1:13" x14ac:dyDescent="0.3">
      <c r="A900" s="60" t="s">
        <v>87</v>
      </c>
      <c r="B900" s="15" t="s">
        <v>226</v>
      </c>
      <c r="C900" s="14" t="s">
        <v>68</v>
      </c>
      <c r="D900" s="14" t="s">
        <v>16</v>
      </c>
      <c r="E900" s="15" t="s">
        <v>16</v>
      </c>
      <c r="F900" s="15" t="s">
        <v>17</v>
      </c>
      <c r="G900" s="15" t="s">
        <v>16</v>
      </c>
      <c r="H900" s="14" t="s">
        <v>18</v>
      </c>
      <c r="I900" s="15" t="s">
        <v>19</v>
      </c>
      <c r="J900" s="157">
        <f>J901</f>
        <v>6466.7</v>
      </c>
      <c r="K900" s="157">
        <f>K901</f>
        <v>7022.2699999999995</v>
      </c>
      <c r="L900" s="157">
        <f>L901</f>
        <v>7020.2699999999995</v>
      </c>
      <c r="M900" s="158">
        <f t="shared" si="111"/>
        <v>99.97151918111949</v>
      </c>
    </row>
    <row r="901" spans="1:13" x14ac:dyDescent="0.3">
      <c r="A901" s="60" t="s">
        <v>231</v>
      </c>
      <c r="B901" s="15" t="s">
        <v>226</v>
      </c>
      <c r="C901" s="14" t="s">
        <v>68</v>
      </c>
      <c r="D901" s="14" t="s">
        <v>23</v>
      </c>
      <c r="E901" s="15" t="s">
        <v>16</v>
      </c>
      <c r="F901" s="14" t="s">
        <v>17</v>
      </c>
      <c r="G901" s="15" t="s">
        <v>16</v>
      </c>
      <c r="H901" s="14" t="s">
        <v>18</v>
      </c>
      <c r="I901" s="15" t="s">
        <v>19</v>
      </c>
      <c r="J901" s="157">
        <f>J902+J917</f>
        <v>6466.7</v>
      </c>
      <c r="K901" s="157">
        <f>K902+K917</f>
        <v>7022.2699999999995</v>
      </c>
      <c r="L901" s="157">
        <f>L902+L917</f>
        <v>7020.2699999999995</v>
      </c>
      <c r="M901" s="158">
        <f t="shared" si="111"/>
        <v>99.97151918111949</v>
      </c>
    </row>
    <row r="902" spans="1:13" ht="75" x14ac:dyDescent="0.3">
      <c r="A902" s="51" t="s">
        <v>281</v>
      </c>
      <c r="B902" s="18" t="s">
        <v>226</v>
      </c>
      <c r="C902" s="17" t="s">
        <v>68</v>
      </c>
      <c r="D902" s="17" t="s">
        <v>23</v>
      </c>
      <c r="E902" s="18" t="s">
        <v>53</v>
      </c>
      <c r="F902" s="17" t="s">
        <v>17</v>
      </c>
      <c r="G902" s="18" t="s">
        <v>16</v>
      </c>
      <c r="H902" s="17" t="s">
        <v>18</v>
      </c>
      <c r="I902" s="18" t="s">
        <v>19</v>
      </c>
      <c r="J902" s="99">
        <f>J909+J913+J903</f>
        <v>6466.7</v>
      </c>
      <c r="K902" s="99">
        <f>K909+K913+K903</f>
        <v>6885.58</v>
      </c>
      <c r="L902" s="99">
        <f>L909+L913+L903</f>
        <v>6883.58</v>
      </c>
      <c r="M902" s="158">
        <f t="shared" si="111"/>
        <v>99.970953790385124</v>
      </c>
    </row>
    <row r="903" spans="1:13" ht="56.25" x14ac:dyDescent="0.3">
      <c r="A903" s="51" t="s">
        <v>286</v>
      </c>
      <c r="B903" s="17" t="s">
        <v>226</v>
      </c>
      <c r="C903" s="17" t="s">
        <v>68</v>
      </c>
      <c r="D903" s="17" t="s">
        <v>23</v>
      </c>
      <c r="E903" s="18" t="s">
        <v>53</v>
      </c>
      <c r="F903" s="18" t="s">
        <v>83</v>
      </c>
      <c r="G903" s="18" t="s">
        <v>16</v>
      </c>
      <c r="H903" s="17" t="s">
        <v>18</v>
      </c>
      <c r="I903" s="18" t="s">
        <v>19</v>
      </c>
      <c r="J903" s="99">
        <f>J904</f>
        <v>4641.53</v>
      </c>
      <c r="K903" s="99">
        <f>K904</f>
        <v>4641.53</v>
      </c>
      <c r="L903" s="99">
        <f>L904</f>
        <v>4641.53</v>
      </c>
      <c r="M903" s="158">
        <f t="shared" si="111"/>
        <v>100</v>
      </c>
    </row>
    <row r="904" spans="1:13" ht="37.5" x14ac:dyDescent="0.3">
      <c r="A904" s="51" t="s">
        <v>485</v>
      </c>
      <c r="B904" s="16">
        <v>671</v>
      </c>
      <c r="C904" s="17" t="s">
        <v>68</v>
      </c>
      <c r="D904" s="17" t="s">
        <v>23</v>
      </c>
      <c r="E904" s="18" t="s">
        <v>53</v>
      </c>
      <c r="F904" s="18" t="s">
        <v>83</v>
      </c>
      <c r="G904" s="18" t="s">
        <v>68</v>
      </c>
      <c r="H904" s="17" t="s">
        <v>18</v>
      </c>
      <c r="I904" s="18" t="s">
        <v>19</v>
      </c>
      <c r="J904" s="99">
        <f>J905+J907</f>
        <v>4641.53</v>
      </c>
      <c r="K904" s="99">
        <f>K905+K907</f>
        <v>4641.53</v>
      </c>
      <c r="L904" s="99">
        <f>L905+L907</f>
        <v>4641.53</v>
      </c>
      <c r="M904" s="158">
        <f t="shared" si="111"/>
        <v>100</v>
      </c>
    </row>
    <row r="905" spans="1:13" ht="56.25" x14ac:dyDescent="0.3">
      <c r="A905" s="51" t="s">
        <v>466</v>
      </c>
      <c r="B905" s="16">
        <v>671</v>
      </c>
      <c r="C905" s="17" t="s">
        <v>68</v>
      </c>
      <c r="D905" s="17" t="s">
        <v>23</v>
      </c>
      <c r="E905" s="18" t="s">
        <v>53</v>
      </c>
      <c r="F905" s="18" t="s">
        <v>83</v>
      </c>
      <c r="G905" s="18" t="s">
        <v>68</v>
      </c>
      <c r="H905" s="17" t="s">
        <v>425</v>
      </c>
      <c r="I905" s="18" t="s">
        <v>19</v>
      </c>
      <c r="J905" s="99">
        <f>J906</f>
        <v>4196.53</v>
      </c>
      <c r="K905" s="99">
        <f>K906</f>
        <v>4196.53</v>
      </c>
      <c r="L905" s="99">
        <f>L906</f>
        <v>4196.53</v>
      </c>
      <c r="M905" s="158">
        <f t="shared" si="111"/>
        <v>100</v>
      </c>
    </row>
    <row r="906" spans="1:13" ht="37.5" x14ac:dyDescent="0.3">
      <c r="A906" s="51" t="s">
        <v>35</v>
      </c>
      <c r="B906" s="16">
        <v>671</v>
      </c>
      <c r="C906" s="17" t="s">
        <v>68</v>
      </c>
      <c r="D906" s="17" t="s">
        <v>23</v>
      </c>
      <c r="E906" s="18" t="s">
        <v>53</v>
      </c>
      <c r="F906" s="18" t="s">
        <v>83</v>
      </c>
      <c r="G906" s="18" t="s">
        <v>68</v>
      </c>
      <c r="H906" s="17" t="s">
        <v>425</v>
      </c>
      <c r="I906" s="18" t="s">
        <v>36</v>
      </c>
      <c r="J906" s="99">
        <v>4196.53</v>
      </c>
      <c r="K906" s="99">
        <v>4196.53</v>
      </c>
      <c r="L906" s="99">
        <v>4196.53</v>
      </c>
      <c r="M906" s="158">
        <f t="shared" si="111"/>
        <v>100</v>
      </c>
    </row>
    <row r="907" spans="1:13" ht="75" x14ac:dyDescent="0.3">
      <c r="A907" s="71" t="s">
        <v>474</v>
      </c>
      <c r="B907" s="16">
        <v>671</v>
      </c>
      <c r="C907" s="17" t="s">
        <v>68</v>
      </c>
      <c r="D907" s="17" t="s">
        <v>23</v>
      </c>
      <c r="E907" s="18" t="s">
        <v>53</v>
      </c>
      <c r="F907" s="17" t="s">
        <v>83</v>
      </c>
      <c r="G907" s="18" t="s">
        <v>68</v>
      </c>
      <c r="H907" s="17" t="s">
        <v>462</v>
      </c>
      <c r="I907" s="18" t="s">
        <v>19</v>
      </c>
      <c r="J907" s="99">
        <f>J908</f>
        <v>445</v>
      </c>
      <c r="K907" s="99">
        <f>K908</f>
        <v>445</v>
      </c>
      <c r="L907" s="99">
        <f>L908</f>
        <v>445</v>
      </c>
      <c r="M907" s="158">
        <f t="shared" si="111"/>
        <v>100</v>
      </c>
    </row>
    <row r="908" spans="1:13" ht="37.5" x14ac:dyDescent="0.3">
      <c r="A908" s="51" t="s">
        <v>35</v>
      </c>
      <c r="B908" s="18" t="s">
        <v>226</v>
      </c>
      <c r="C908" s="17" t="s">
        <v>68</v>
      </c>
      <c r="D908" s="17" t="s">
        <v>23</v>
      </c>
      <c r="E908" s="18" t="s">
        <v>53</v>
      </c>
      <c r="F908" s="17" t="s">
        <v>83</v>
      </c>
      <c r="G908" s="18" t="s">
        <v>68</v>
      </c>
      <c r="H908" s="17" t="s">
        <v>462</v>
      </c>
      <c r="I908" s="18" t="s">
        <v>36</v>
      </c>
      <c r="J908" s="99">
        <v>445</v>
      </c>
      <c r="K908" s="99">
        <v>445</v>
      </c>
      <c r="L908" s="99">
        <v>445</v>
      </c>
      <c r="M908" s="158">
        <f t="shared" si="111"/>
        <v>100</v>
      </c>
    </row>
    <row r="909" spans="1:13" ht="56.25" x14ac:dyDescent="0.3">
      <c r="A909" s="51" t="s">
        <v>246</v>
      </c>
      <c r="B909" s="18" t="s">
        <v>226</v>
      </c>
      <c r="C909" s="17" t="s">
        <v>68</v>
      </c>
      <c r="D909" s="17" t="s">
        <v>23</v>
      </c>
      <c r="E909" s="18" t="s">
        <v>53</v>
      </c>
      <c r="F909" s="17" t="s">
        <v>9</v>
      </c>
      <c r="G909" s="18" t="s">
        <v>16</v>
      </c>
      <c r="H909" s="17" t="s">
        <v>18</v>
      </c>
      <c r="I909" s="18" t="s">
        <v>19</v>
      </c>
      <c r="J909" s="99">
        <f t="shared" ref="J909:L911" si="123">J910</f>
        <v>669.73</v>
      </c>
      <c r="K909" s="99">
        <f t="shared" si="123"/>
        <v>651.49</v>
      </c>
      <c r="L909" s="99">
        <f t="shared" si="123"/>
        <v>651.49</v>
      </c>
      <c r="M909" s="158">
        <f t="shared" si="111"/>
        <v>100</v>
      </c>
    </row>
    <row r="910" spans="1:13" ht="37.5" x14ac:dyDescent="0.3">
      <c r="A910" s="51" t="s">
        <v>279</v>
      </c>
      <c r="B910" s="18" t="s">
        <v>226</v>
      </c>
      <c r="C910" s="17" t="s">
        <v>68</v>
      </c>
      <c r="D910" s="17" t="s">
        <v>23</v>
      </c>
      <c r="E910" s="18" t="s">
        <v>53</v>
      </c>
      <c r="F910" s="18" t="s">
        <v>9</v>
      </c>
      <c r="G910" s="18" t="s">
        <v>21</v>
      </c>
      <c r="H910" s="17" t="s">
        <v>18</v>
      </c>
      <c r="I910" s="18" t="s">
        <v>19</v>
      </c>
      <c r="J910" s="99">
        <f t="shared" si="123"/>
        <v>669.73</v>
      </c>
      <c r="K910" s="99">
        <f t="shared" si="123"/>
        <v>651.49</v>
      </c>
      <c r="L910" s="99">
        <f t="shared" si="123"/>
        <v>651.49</v>
      </c>
      <c r="M910" s="158">
        <f t="shared" si="111"/>
        <v>100</v>
      </c>
    </row>
    <row r="911" spans="1:13" ht="41.65" customHeight="1" x14ac:dyDescent="0.3">
      <c r="A911" s="51" t="s">
        <v>282</v>
      </c>
      <c r="B911" s="18" t="s">
        <v>226</v>
      </c>
      <c r="C911" s="17" t="s">
        <v>68</v>
      </c>
      <c r="D911" s="17" t="s">
        <v>23</v>
      </c>
      <c r="E911" s="18" t="s">
        <v>53</v>
      </c>
      <c r="F911" s="18" t="s">
        <v>9</v>
      </c>
      <c r="G911" s="18" t="s">
        <v>21</v>
      </c>
      <c r="H911" s="17" t="s">
        <v>217</v>
      </c>
      <c r="I911" s="18" t="s">
        <v>19</v>
      </c>
      <c r="J911" s="99">
        <f t="shared" si="123"/>
        <v>669.73</v>
      </c>
      <c r="K911" s="99">
        <f t="shared" si="123"/>
        <v>651.49</v>
      </c>
      <c r="L911" s="99">
        <f t="shared" si="123"/>
        <v>651.49</v>
      </c>
      <c r="M911" s="158">
        <f t="shared" ref="M911:M974" si="124">L911/K911*100</f>
        <v>100</v>
      </c>
    </row>
    <row r="912" spans="1:13" ht="37.5" x14ac:dyDescent="0.3">
      <c r="A912" s="51" t="s">
        <v>35</v>
      </c>
      <c r="B912" s="18" t="s">
        <v>226</v>
      </c>
      <c r="C912" s="17" t="s">
        <v>68</v>
      </c>
      <c r="D912" s="17" t="s">
        <v>23</v>
      </c>
      <c r="E912" s="18" t="s">
        <v>53</v>
      </c>
      <c r="F912" s="18" t="s">
        <v>9</v>
      </c>
      <c r="G912" s="18" t="s">
        <v>21</v>
      </c>
      <c r="H912" s="17" t="s">
        <v>217</v>
      </c>
      <c r="I912" s="18" t="s">
        <v>36</v>
      </c>
      <c r="J912" s="99">
        <v>669.73</v>
      </c>
      <c r="K912" s="99">
        <v>651.49</v>
      </c>
      <c r="L912" s="99">
        <v>651.49</v>
      </c>
      <c r="M912" s="158">
        <f t="shared" si="124"/>
        <v>100</v>
      </c>
    </row>
    <row r="913" spans="1:13" ht="30.6" customHeight="1" x14ac:dyDescent="0.3">
      <c r="A913" s="51" t="s">
        <v>283</v>
      </c>
      <c r="B913" s="18" t="s">
        <v>226</v>
      </c>
      <c r="C913" s="17" t="s">
        <v>68</v>
      </c>
      <c r="D913" s="17" t="s">
        <v>23</v>
      </c>
      <c r="E913" s="18" t="s">
        <v>53</v>
      </c>
      <c r="F913" s="18" t="s">
        <v>83</v>
      </c>
      <c r="G913" s="18" t="s">
        <v>16</v>
      </c>
      <c r="H913" s="17" t="s">
        <v>18</v>
      </c>
      <c r="I913" s="18" t="s">
        <v>19</v>
      </c>
      <c r="J913" s="99">
        <f t="shared" ref="J913:L915" si="125">J914</f>
        <v>1155.44</v>
      </c>
      <c r="K913" s="99">
        <f t="shared" si="125"/>
        <v>1592.56</v>
      </c>
      <c r="L913" s="99">
        <f t="shared" si="125"/>
        <v>1590.56</v>
      </c>
      <c r="M913" s="158">
        <f t="shared" si="124"/>
        <v>99.87441603456071</v>
      </c>
    </row>
    <row r="914" spans="1:13" x14ac:dyDescent="0.3">
      <c r="A914" s="51" t="s">
        <v>245</v>
      </c>
      <c r="B914" s="18" t="s">
        <v>226</v>
      </c>
      <c r="C914" s="17" t="s">
        <v>68</v>
      </c>
      <c r="D914" s="17" t="s">
        <v>23</v>
      </c>
      <c r="E914" s="18" t="s">
        <v>53</v>
      </c>
      <c r="F914" s="18" t="s">
        <v>83</v>
      </c>
      <c r="G914" s="18" t="s">
        <v>52</v>
      </c>
      <c r="H914" s="17" t="s">
        <v>18</v>
      </c>
      <c r="I914" s="18" t="s">
        <v>19</v>
      </c>
      <c r="J914" s="99">
        <f t="shared" si="125"/>
        <v>1155.44</v>
      </c>
      <c r="K914" s="99">
        <f t="shared" si="125"/>
        <v>1592.56</v>
      </c>
      <c r="L914" s="99">
        <f t="shared" si="125"/>
        <v>1590.56</v>
      </c>
      <c r="M914" s="158">
        <f t="shared" si="124"/>
        <v>99.87441603456071</v>
      </c>
    </row>
    <row r="915" spans="1:13" x14ac:dyDescent="0.3">
      <c r="A915" s="51" t="s">
        <v>220</v>
      </c>
      <c r="B915" s="18" t="s">
        <v>226</v>
      </c>
      <c r="C915" s="17" t="s">
        <v>68</v>
      </c>
      <c r="D915" s="17" t="s">
        <v>23</v>
      </c>
      <c r="E915" s="18" t="s">
        <v>53</v>
      </c>
      <c r="F915" s="18" t="s">
        <v>83</v>
      </c>
      <c r="G915" s="18" t="s">
        <v>52</v>
      </c>
      <c r="H915" s="17" t="s">
        <v>221</v>
      </c>
      <c r="I915" s="18" t="s">
        <v>19</v>
      </c>
      <c r="J915" s="99">
        <f t="shared" si="125"/>
        <v>1155.44</v>
      </c>
      <c r="K915" s="99">
        <f t="shared" si="125"/>
        <v>1592.56</v>
      </c>
      <c r="L915" s="99">
        <f t="shared" si="125"/>
        <v>1590.56</v>
      </c>
      <c r="M915" s="158">
        <f t="shared" si="124"/>
        <v>99.87441603456071</v>
      </c>
    </row>
    <row r="916" spans="1:13" ht="37.5" x14ac:dyDescent="0.3">
      <c r="A916" s="51" t="s">
        <v>35</v>
      </c>
      <c r="B916" s="18" t="s">
        <v>226</v>
      </c>
      <c r="C916" s="17" t="s">
        <v>68</v>
      </c>
      <c r="D916" s="17" t="s">
        <v>23</v>
      </c>
      <c r="E916" s="18" t="s">
        <v>53</v>
      </c>
      <c r="F916" s="18" t="s">
        <v>83</v>
      </c>
      <c r="G916" s="18" t="s">
        <v>52</v>
      </c>
      <c r="H916" s="17" t="s">
        <v>221</v>
      </c>
      <c r="I916" s="18" t="s">
        <v>36</v>
      </c>
      <c r="J916" s="99">
        <v>1155.44</v>
      </c>
      <c r="K916" s="99">
        <v>1592.56</v>
      </c>
      <c r="L916" s="99">
        <v>1590.56</v>
      </c>
      <c r="M916" s="158">
        <f t="shared" si="124"/>
        <v>99.87441603456071</v>
      </c>
    </row>
    <row r="917" spans="1:13" ht="42.6" customHeight="1" x14ac:dyDescent="0.3">
      <c r="A917" s="51" t="s">
        <v>422</v>
      </c>
      <c r="B917" s="18" t="s">
        <v>226</v>
      </c>
      <c r="C917" s="17" t="s">
        <v>68</v>
      </c>
      <c r="D917" s="17" t="s">
        <v>23</v>
      </c>
      <c r="E917" s="18" t="s">
        <v>113</v>
      </c>
      <c r="F917" s="18" t="s">
        <v>17</v>
      </c>
      <c r="G917" s="18" t="s">
        <v>16</v>
      </c>
      <c r="H917" s="17" t="s">
        <v>18</v>
      </c>
      <c r="I917" s="18" t="s">
        <v>19</v>
      </c>
      <c r="J917" s="99">
        <f t="shared" ref="J917:L919" si="126">J918</f>
        <v>0</v>
      </c>
      <c r="K917" s="99">
        <f t="shared" si="126"/>
        <v>136.69</v>
      </c>
      <c r="L917" s="99">
        <f t="shared" si="126"/>
        <v>136.69</v>
      </c>
      <c r="M917" s="158">
        <f t="shared" si="124"/>
        <v>100</v>
      </c>
    </row>
    <row r="918" spans="1:13" x14ac:dyDescent="0.3">
      <c r="A918" s="51" t="s">
        <v>242</v>
      </c>
      <c r="B918" s="18" t="s">
        <v>226</v>
      </c>
      <c r="C918" s="17" t="s">
        <v>68</v>
      </c>
      <c r="D918" s="17" t="s">
        <v>23</v>
      </c>
      <c r="E918" s="18" t="s">
        <v>113</v>
      </c>
      <c r="F918" s="18" t="s">
        <v>17</v>
      </c>
      <c r="G918" s="18" t="s">
        <v>21</v>
      </c>
      <c r="H918" s="17" t="s">
        <v>18</v>
      </c>
      <c r="I918" s="18" t="s">
        <v>19</v>
      </c>
      <c r="J918" s="99">
        <f t="shared" si="126"/>
        <v>0</v>
      </c>
      <c r="K918" s="99">
        <f t="shared" si="126"/>
        <v>136.69</v>
      </c>
      <c r="L918" s="99">
        <f t="shared" si="126"/>
        <v>136.69</v>
      </c>
      <c r="M918" s="158">
        <f t="shared" si="124"/>
        <v>100</v>
      </c>
    </row>
    <row r="919" spans="1:13" ht="37.5" x14ac:dyDescent="0.3">
      <c r="A919" s="51" t="s">
        <v>243</v>
      </c>
      <c r="B919" s="18" t="s">
        <v>226</v>
      </c>
      <c r="C919" s="17" t="s">
        <v>68</v>
      </c>
      <c r="D919" s="17" t="s">
        <v>23</v>
      </c>
      <c r="E919" s="18" t="s">
        <v>113</v>
      </c>
      <c r="F919" s="18" t="s">
        <v>17</v>
      </c>
      <c r="G919" s="18" t="s">
        <v>21</v>
      </c>
      <c r="H919" s="17" t="s">
        <v>218</v>
      </c>
      <c r="I919" s="18" t="s">
        <v>19</v>
      </c>
      <c r="J919" s="99">
        <f t="shared" si="126"/>
        <v>0</v>
      </c>
      <c r="K919" s="99">
        <f t="shared" si="126"/>
        <v>136.69</v>
      </c>
      <c r="L919" s="99">
        <f t="shared" si="126"/>
        <v>136.69</v>
      </c>
      <c r="M919" s="158">
        <f t="shared" si="124"/>
        <v>100</v>
      </c>
    </row>
    <row r="920" spans="1:13" ht="37.5" x14ac:dyDescent="0.3">
      <c r="A920" s="51" t="s">
        <v>35</v>
      </c>
      <c r="B920" s="18" t="s">
        <v>226</v>
      </c>
      <c r="C920" s="17" t="s">
        <v>68</v>
      </c>
      <c r="D920" s="17" t="s">
        <v>23</v>
      </c>
      <c r="E920" s="18" t="s">
        <v>113</v>
      </c>
      <c r="F920" s="18" t="s">
        <v>17</v>
      </c>
      <c r="G920" s="18" t="s">
        <v>21</v>
      </c>
      <c r="H920" s="17" t="s">
        <v>218</v>
      </c>
      <c r="I920" s="18" t="s">
        <v>36</v>
      </c>
      <c r="J920" s="99">
        <v>0</v>
      </c>
      <c r="K920" s="99">
        <v>136.69</v>
      </c>
      <c r="L920" s="99">
        <v>136.69</v>
      </c>
      <c r="M920" s="158">
        <f t="shared" si="124"/>
        <v>100</v>
      </c>
    </row>
    <row r="921" spans="1:13" ht="56.25" x14ac:dyDescent="0.3">
      <c r="A921" s="74" t="s">
        <v>372</v>
      </c>
      <c r="B921" s="15" t="s">
        <v>227</v>
      </c>
      <c r="C921" s="14" t="s">
        <v>16</v>
      </c>
      <c r="D921" s="14" t="s">
        <v>16</v>
      </c>
      <c r="E921" s="15" t="s">
        <v>16</v>
      </c>
      <c r="F921" s="14" t="s">
        <v>17</v>
      </c>
      <c r="G921" s="15" t="s">
        <v>16</v>
      </c>
      <c r="H921" s="14" t="s">
        <v>18</v>
      </c>
      <c r="I921" s="15" t="s">
        <v>19</v>
      </c>
      <c r="J921" s="157">
        <f>J922+J949+J955+J967+J995+J989</f>
        <v>16062.493</v>
      </c>
      <c r="K921" s="157">
        <f>K922+K949+K955+K967+K995+K989</f>
        <v>17627.16</v>
      </c>
      <c r="L921" s="157">
        <f>L922+L949+L955+L967+L995+L989</f>
        <v>17032.009999999998</v>
      </c>
      <c r="M921" s="158">
        <f t="shared" si="124"/>
        <v>96.623676190605863</v>
      </c>
    </row>
    <row r="922" spans="1:13" x14ac:dyDescent="0.3">
      <c r="A922" s="40" t="s">
        <v>20</v>
      </c>
      <c r="B922" s="18" t="s">
        <v>227</v>
      </c>
      <c r="C922" s="17" t="s">
        <v>21</v>
      </c>
      <c r="D922" s="17" t="s">
        <v>16</v>
      </c>
      <c r="E922" s="18" t="s">
        <v>16</v>
      </c>
      <c r="F922" s="17" t="s">
        <v>17</v>
      </c>
      <c r="G922" s="18" t="s">
        <v>16</v>
      </c>
      <c r="H922" s="17" t="s">
        <v>18</v>
      </c>
      <c r="I922" s="18" t="s">
        <v>19</v>
      </c>
      <c r="J922" s="99">
        <f>J923+J936</f>
        <v>3628.7799999999997</v>
      </c>
      <c r="K922" s="99">
        <f>K923+K936</f>
        <v>3783.66</v>
      </c>
      <c r="L922" s="99">
        <f>L923+L936</f>
        <v>3774.76</v>
      </c>
      <c r="M922" s="158">
        <f t="shared" si="124"/>
        <v>99.764778019166627</v>
      </c>
    </row>
    <row r="923" spans="1:13" ht="75" x14ac:dyDescent="0.3">
      <c r="A923" s="51" t="s">
        <v>45</v>
      </c>
      <c r="B923" s="18" t="s">
        <v>227</v>
      </c>
      <c r="C923" s="17" t="s">
        <v>21</v>
      </c>
      <c r="D923" s="18" t="s">
        <v>52</v>
      </c>
      <c r="E923" s="21" t="s">
        <v>16</v>
      </c>
      <c r="F923" s="18" t="s">
        <v>17</v>
      </c>
      <c r="G923" s="18" t="s">
        <v>16</v>
      </c>
      <c r="H923" s="17" t="s">
        <v>18</v>
      </c>
      <c r="I923" s="18" t="s">
        <v>19</v>
      </c>
      <c r="J923" s="99">
        <f>J924+J932</f>
        <v>3413.7799999999997</v>
      </c>
      <c r="K923" s="99">
        <f>K924+K932</f>
        <v>3606.08</v>
      </c>
      <c r="L923" s="99">
        <f>L924+L932</f>
        <v>3597.17</v>
      </c>
      <c r="M923" s="158">
        <f t="shared" si="124"/>
        <v>99.752917295234724</v>
      </c>
    </row>
    <row r="924" spans="1:13" ht="37.5" x14ac:dyDescent="0.3">
      <c r="A924" s="51" t="s">
        <v>46</v>
      </c>
      <c r="B924" s="18" t="s">
        <v>227</v>
      </c>
      <c r="C924" s="17" t="s">
        <v>21</v>
      </c>
      <c r="D924" s="18" t="s">
        <v>52</v>
      </c>
      <c r="E924" s="18" t="s">
        <v>44</v>
      </c>
      <c r="F924" s="18" t="s">
        <v>17</v>
      </c>
      <c r="G924" s="18" t="s">
        <v>16</v>
      </c>
      <c r="H924" s="17" t="s">
        <v>18</v>
      </c>
      <c r="I924" s="18" t="s">
        <v>19</v>
      </c>
      <c r="J924" s="99">
        <f>J925</f>
        <v>3413.7799999999997</v>
      </c>
      <c r="K924" s="99">
        <f>K925</f>
        <v>3559.37</v>
      </c>
      <c r="L924" s="99">
        <f>L925</f>
        <v>3550.46</v>
      </c>
      <c r="M924" s="158">
        <f t="shared" si="124"/>
        <v>99.749674802001493</v>
      </c>
    </row>
    <row r="925" spans="1:13" s="22" customFormat="1" ht="37.5" x14ac:dyDescent="0.3">
      <c r="A925" s="51" t="s">
        <v>47</v>
      </c>
      <c r="B925" s="18" t="s">
        <v>227</v>
      </c>
      <c r="C925" s="17" t="s">
        <v>21</v>
      </c>
      <c r="D925" s="18" t="s">
        <v>52</v>
      </c>
      <c r="E925" s="16">
        <v>51</v>
      </c>
      <c r="F925" s="16">
        <v>2</v>
      </c>
      <c r="G925" s="18" t="s">
        <v>16</v>
      </c>
      <c r="H925" s="17" t="s">
        <v>18</v>
      </c>
      <c r="I925" s="18" t="s">
        <v>19</v>
      </c>
      <c r="J925" s="99">
        <f>J926+J930</f>
        <v>3413.7799999999997</v>
      </c>
      <c r="K925" s="99">
        <f>K926+K930</f>
        <v>3559.37</v>
      </c>
      <c r="L925" s="99">
        <f>L926+L930</f>
        <v>3550.46</v>
      </c>
      <c r="M925" s="158">
        <f t="shared" si="124"/>
        <v>99.749674802001493</v>
      </c>
    </row>
    <row r="926" spans="1:13" ht="37.5" x14ac:dyDescent="0.3">
      <c r="A926" s="51" t="s">
        <v>33</v>
      </c>
      <c r="B926" s="18" t="s">
        <v>227</v>
      </c>
      <c r="C926" s="17" t="s">
        <v>21</v>
      </c>
      <c r="D926" s="18" t="s">
        <v>52</v>
      </c>
      <c r="E926" s="16">
        <v>51</v>
      </c>
      <c r="F926" s="16">
        <v>2</v>
      </c>
      <c r="G926" s="18" t="s">
        <v>16</v>
      </c>
      <c r="H926" s="17" t="s">
        <v>27</v>
      </c>
      <c r="I926" s="18" t="s">
        <v>19</v>
      </c>
      <c r="J926" s="99">
        <f>J927+J928+J929</f>
        <v>755.37000000000012</v>
      </c>
      <c r="K926" s="99">
        <f>K927+K928+K929</f>
        <v>700.37</v>
      </c>
      <c r="L926" s="99">
        <f>L927+L928+L929</f>
        <v>659.84</v>
      </c>
      <c r="M926" s="158">
        <f t="shared" si="124"/>
        <v>94.213058811770921</v>
      </c>
    </row>
    <row r="927" spans="1:13" ht="93.75" x14ac:dyDescent="0.3">
      <c r="A927" s="51" t="s">
        <v>34</v>
      </c>
      <c r="B927" s="18" t="s">
        <v>227</v>
      </c>
      <c r="C927" s="17" t="s">
        <v>21</v>
      </c>
      <c r="D927" s="18" t="s">
        <v>52</v>
      </c>
      <c r="E927" s="16">
        <v>51</v>
      </c>
      <c r="F927" s="16">
        <v>2</v>
      </c>
      <c r="G927" s="18" t="s">
        <v>16</v>
      </c>
      <c r="H927" s="17" t="s">
        <v>27</v>
      </c>
      <c r="I927" s="18" t="s">
        <v>28</v>
      </c>
      <c r="J927" s="99">
        <v>60.94</v>
      </c>
      <c r="K927" s="99">
        <v>61.14</v>
      </c>
      <c r="L927" s="99">
        <v>61.14</v>
      </c>
      <c r="M927" s="158">
        <f t="shared" si="124"/>
        <v>100</v>
      </c>
    </row>
    <row r="928" spans="1:13" ht="37.5" x14ac:dyDescent="0.3">
      <c r="A928" s="51" t="s">
        <v>35</v>
      </c>
      <c r="B928" s="18" t="s">
        <v>227</v>
      </c>
      <c r="C928" s="17" t="s">
        <v>21</v>
      </c>
      <c r="D928" s="18" t="s">
        <v>52</v>
      </c>
      <c r="E928" s="16">
        <v>51</v>
      </c>
      <c r="F928" s="16">
        <v>2</v>
      </c>
      <c r="G928" s="18" t="s">
        <v>16</v>
      </c>
      <c r="H928" s="17" t="s">
        <v>27</v>
      </c>
      <c r="I928" s="18" t="s">
        <v>36</v>
      </c>
      <c r="J928" s="99">
        <v>682.19</v>
      </c>
      <c r="K928" s="99">
        <v>626.99</v>
      </c>
      <c r="L928" s="99">
        <v>592.21</v>
      </c>
      <c r="M928" s="158">
        <f t="shared" si="124"/>
        <v>94.452862087114625</v>
      </c>
    </row>
    <row r="929" spans="1:13" x14ac:dyDescent="0.3">
      <c r="A929" s="47" t="s">
        <v>37</v>
      </c>
      <c r="B929" s="18" t="s">
        <v>227</v>
      </c>
      <c r="C929" s="17" t="s">
        <v>21</v>
      </c>
      <c r="D929" s="18" t="s">
        <v>52</v>
      </c>
      <c r="E929" s="16">
        <v>51</v>
      </c>
      <c r="F929" s="16">
        <v>2</v>
      </c>
      <c r="G929" s="18" t="s">
        <v>16</v>
      </c>
      <c r="H929" s="17" t="s">
        <v>27</v>
      </c>
      <c r="I929" s="18" t="s">
        <v>38</v>
      </c>
      <c r="J929" s="99">
        <v>12.24</v>
      </c>
      <c r="K929" s="99">
        <v>12.24</v>
      </c>
      <c r="L929" s="99">
        <v>6.49</v>
      </c>
      <c r="M929" s="158">
        <f t="shared" si="124"/>
        <v>53.022875816993462</v>
      </c>
    </row>
    <row r="930" spans="1:13" ht="37.5" x14ac:dyDescent="0.3">
      <c r="A930" s="51" t="s">
        <v>39</v>
      </c>
      <c r="B930" s="18" t="s">
        <v>227</v>
      </c>
      <c r="C930" s="17" t="s">
        <v>21</v>
      </c>
      <c r="D930" s="18" t="s">
        <v>52</v>
      </c>
      <c r="E930" s="16">
        <v>51</v>
      </c>
      <c r="F930" s="16">
        <v>2</v>
      </c>
      <c r="G930" s="18" t="s">
        <v>16</v>
      </c>
      <c r="H930" s="17" t="s">
        <v>30</v>
      </c>
      <c r="I930" s="18" t="s">
        <v>19</v>
      </c>
      <c r="J930" s="99">
        <f>J931</f>
        <v>2658.41</v>
      </c>
      <c r="K930" s="99">
        <f>K931</f>
        <v>2859</v>
      </c>
      <c r="L930" s="99">
        <f>L931</f>
        <v>2890.62</v>
      </c>
      <c r="M930" s="158">
        <f t="shared" si="124"/>
        <v>101.10598111227702</v>
      </c>
    </row>
    <row r="931" spans="1:13" ht="93.75" x14ac:dyDescent="0.3">
      <c r="A931" s="51" t="s">
        <v>34</v>
      </c>
      <c r="B931" s="18" t="s">
        <v>227</v>
      </c>
      <c r="C931" s="17" t="s">
        <v>21</v>
      </c>
      <c r="D931" s="18" t="s">
        <v>52</v>
      </c>
      <c r="E931" s="16">
        <v>51</v>
      </c>
      <c r="F931" s="16">
        <v>2</v>
      </c>
      <c r="G931" s="18" t="s">
        <v>16</v>
      </c>
      <c r="H931" s="17" t="s">
        <v>30</v>
      </c>
      <c r="I931" s="18" t="s">
        <v>28</v>
      </c>
      <c r="J931" s="99">
        <v>2658.41</v>
      </c>
      <c r="K931" s="99">
        <v>2859</v>
      </c>
      <c r="L931" s="99">
        <v>2890.62</v>
      </c>
      <c r="M931" s="158">
        <f t="shared" si="124"/>
        <v>101.10598111227702</v>
      </c>
    </row>
    <row r="932" spans="1:13" ht="37.5" x14ac:dyDescent="0.3">
      <c r="A932" s="147" t="s">
        <v>579</v>
      </c>
      <c r="B932" s="18" t="s">
        <v>227</v>
      </c>
      <c r="C932" s="17" t="s">
        <v>21</v>
      </c>
      <c r="D932" s="18" t="s">
        <v>52</v>
      </c>
      <c r="E932" s="16">
        <v>98</v>
      </c>
      <c r="F932" s="16">
        <v>0</v>
      </c>
      <c r="G932" s="18" t="s">
        <v>16</v>
      </c>
      <c r="H932" s="17" t="s">
        <v>18</v>
      </c>
      <c r="I932" s="18" t="s">
        <v>19</v>
      </c>
      <c r="J932" s="99">
        <f t="shared" ref="J932:L934" si="127">J933</f>
        <v>0</v>
      </c>
      <c r="K932" s="99">
        <f t="shared" si="127"/>
        <v>46.71</v>
      </c>
      <c r="L932" s="99">
        <f t="shared" si="127"/>
        <v>46.71</v>
      </c>
      <c r="M932" s="158">
        <f t="shared" si="124"/>
        <v>100</v>
      </c>
    </row>
    <row r="933" spans="1:13" x14ac:dyDescent="0.3">
      <c r="A933" s="100" t="s">
        <v>580</v>
      </c>
      <c r="B933" s="18" t="s">
        <v>227</v>
      </c>
      <c r="C933" s="17" t="s">
        <v>21</v>
      </c>
      <c r="D933" s="18" t="s">
        <v>52</v>
      </c>
      <c r="E933" s="16">
        <v>98</v>
      </c>
      <c r="F933" s="16">
        <v>1</v>
      </c>
      <c r="G933" s="18" t="s">
        <v>16</v>
      </c>
      <c r="H933" s="17" t="s">
        <v>18</v>
      </c>
      <c r="I933" s="18" t="s">
        <v>19</v>
      </c>
      <c r="J933" s="99">
        <f t="shared" si="127"/>
        <v>0</v>
      </c>
      <c r="K933" s="99">
        <f t="shared" si="127"/>
        <v>46.71</v>
      </c>
      <c r="L933" s="99">
        <f t="shared" si="127"/>
        <v>46.71</v>
      </c>
      <c r="M933" s="158">
        <f t="shared" si="124"/>
        <v>100</v>
      </c>
    </row>
    <row r="934" spans="1:13" ht="150" x14ac:dyDescent="0.3">
      <c r="A934" s="51" t="s">
        <v>576</v>
      </c>
      <c r="B934" s="18" t="s">
        <v>227</v>
      </c>
      <c r="C934" s="17" t="s">
        <v>21</v>
      </c>
      <c r="D934" s="18" t="s">
        <v>52</v>
      </c>
      <c r="E934" s="16">
        <v>98</v>
      </c>
      <c r="F934" s="16">
        <v>1</v>
      </c>
      <c r="G934" s="18" t="s">
        <v>16</v>
      </c>
      <c r="H934" s="17" t="s">
        <v>578</v>
      </c>
      <c r="I934" s="18" t="s">
        <v>19</v>
      </c>
      <c r="J934" s="99">
        <f t="shared" si="127"/>
        <v>0</v>
      </c>
      <c r="K934" s="99">
        <f t="shared" si="127"/>
        <v>46.71</v>
      </c>
      <c r="L934" s="99">
        <f t="shared" si="127"/>
        <v>46.71</v>
      </c>
      <c r="M934" s="158">
        <f t="shared" si="124"/>
        <v>100</v>
      </c>
    </row>
    <row r="935" spans="1:13" ht="93.75" x14ac:dyDescent="0.3">
      <c r="A935" s="51" t="s">
        <v>34</v>
      </c>
      <c r="B935" s="18" t="s">
        <v>227</v>
      </c>
      <c r="C935" s="17" t="s">
        <v>21</v>
      </c>
      <c r="D935" s="18" t="s">
        <v>52</v>
      </c>
      <c r="E935" s="16">
        <v>98</v>
      </c>
      <c r="F935" s="16">
        <v>1</v>
      </c>
      <c r="G935" s="18" t="s">
        <v>16</v>
      </c>
      <c r="H935" s="17" t="s">
        <v>578</v>
      </c>
      <c r="I935" s="18" t="s">
        <v>28</v>
      </c>
      <c r="J935" s="99">
        <v>0</v>
      </c>
      <c r="K935" s="99">
        <v>46.71</v>
      </c>
      <c r="L935" s="99">
        <v>46.71</v>
      </c>
      <c r="M935" s="158">
        <f t="shared" si="124"/>
        <v>100</v>
      </c>
    </row>
    <row r="936" spans="1:13" x14ac:dyDescent="0.3">
      <c r="A936" s="60" t="s">
        <v>40</v>
      </c>
      <c r="B936" s="13">
        <v>672</v>
      </c>
      <c r="C936" s="14" t="s">
        <v>21</v>
      </c>
      <c r="D936" s="15">
        <v>13</v>
      </c>
      <c r="E936" s="15" t="s">
        <v>16</v>
      </c>
      <c r="F936" s="15" t="s">
        <v>17</v>
      </c>
      <c r="G936" s="15" t="s">
        <v>16</v>
      </c>
      <c r="H936" s="14" t="s">
        <v>18</v>
      </c>
      <c r="I936" s="15" t="s">
        <v>19</v>
      </c>
      <c r="J936" s="157">
        <f>J937+J943+J947</f>
        <v>215</v>
      </c>
      <c r="K936" s="157">
        <f>K937+K943+K947</f>
        <v>177.57999999999998</v>
      </c>
      <c r="L936" s="157">
        <f>L937+L943+L947</f>
        <v>177.59</v>
      </c>
      <c r="M936" s="158">
        <f t="shared" si="124"/>
        <v>100.00563126478208</v>
      </c>
    </row>
    <row r="937" spans="1:13" ht="37.5" x14ac:dyDescent="0.3">
      <c r="A937" s="51" t="s">
        <v>46</v>
      </c>
      <c r="B937" s="16">
        <v>672</v>
      </c>
      <c r="C937" s="17" t="s">
        <v>21</v>
      </c>
      <c r="D937" s="18">
        <v>13</v>
      </c>
      <c r="E937" s="18" t="s">
        <v>44</v>
      </c>
      <c r="F937" s="18" t="s">
        <v>17</v>
      </c>
      <c r="G937" s="18" t="s">
        <v>16</v>
      </c>
      <c r="H937" s="17" t="s">
        <v>18</v>
      </c>
      <c r="I937" s="18" t="s">
        <v>19</v>
      </c>
      <c r="J937" s="99">
        <f>J938</f>
        <v>70</v>
      </c>
      <c r="K937" s="99">
        <f>K938</f>
        <v>83.14</v>
      </c>
      <c r="L937" s="99">
        <f>L938</f>
        <v>83.14</v>
      </c>
      <c r="M937" s="158">
        <f t="shared" si="124"/>
        <v>100</v>
      </c>
    </row>
    <row r="938" spans="1:13" ht="37.5" x14ac:dyDescent="0.3">
      <c r="A938" s="51" t="s">
        <v>60</v>
      </c>
      <c r="B938" s="18" t="s">
        <v>227</v>
      </c>
      <c r="C938" s="17" t="s">
        <v>21</v>
      </c>
      <c r="D938" s="21">
        <v>13</v>
      </c>
      <c r="E938" s="16">
        <v>51</v>
      </c>
      <c r="F938" s="16">
        <v>5</v>
      </c>
      <c r="G938" s="18" t="s">
        <v>16</v>
      </c>
      <c r="H938" s="17" t="s">
        <v>18</v>
      </c>
      <c r="I938" s="18" t="s">
        <v>19</v>
      </c>
      <c r="J938" s="99">
        <f>J941+J939</f>
        <v>70</v>
      </c>
      <c r="K938" s="99">
        <f>K941+K939</f>
        <v>83.14</v>
      </c>
      <c r="L938" s="99">
        <f>L941+L939</f>
        <v>83.14</v>
      </c>
      <c r="M938" s="158">
        <f t="shared" si="124"/>
        <v>100</v>
      </c>
    </row>
    <row r="939" spans="1:13" x14ac:dyDescent="0.3">
      <c r="A939" s="70" t="s">
        <v>302</v>
      </c>
      <c r="B939" s="18" t="s">
        <v>227</v>
      </c>
      <c r="C939" s="17" t="s">
        <v>21</v>
      </c>
      <c r="D939" s="21">
        <v>13</v>
      </c>
      <c r="E939" s="16">
        <v>51</v>
      </c>
      <c r="F939" s="16">
        <v>5</v>
      </c>
      <c r="G939" s="18" t="s">
        <v>16</v>
      </c>
      <c r="H939" s="17" t="s">
        <v>97</v>
      </c>
      <c r="I939" s="18" t="s">
        <v>19</v>
      </c>
      <c r="J939" s="99">
        <f>J940</f>
        <v>40</v>
      </c>
      <c r="K939" s="99">
        <f>K940</f>
        <v>30.99</v>
      </c>
      <c r="L939" s="99">
        <f>L940</f>
        <v>30.99</v>
      </c>
      <c r="M939" s="158">
        <f t="shared" si="124"/>
        <v>100</v>
      </c>
    </row>
    <row r="940" spans="1:13" ht="37.5" x14ac:dyDescent="0.3">
      <c r="A940" s="51" t="s">
        <v>35</v>
      </c>
      <c r="B940" s="18" t="s">
        <v>227</v>
      </c>
      <c r="C940" s="17" t="s">
        <v>21</v>
      </c>
      <c r="D940" s="21">
        <v>13</v>
      </c>
      <c r="E940" s="16">
        <v>51</v>
      </c>
      <c r="F940" s="16">
        <v>5</v>
      </c>
      <c r="G940" s="18" t="s">
        <v>16</v>
      </c>
      <c r="H940" s="17" t="s">
        <v>97</v>
      </c>
      <c r="I940" s="18" t="s">
        <v>36</v>
      </c>
      <c r="J940" s="99">
        <v>40</v>
      </c>
      <c r="K940" s="99">
        <v>30.99</v>
      </c>
      <c r="L940" s="99">
        <v>30.99</v>
      </c>
      <c r="M940" s="158">
        <f t="shared" si="124"/>
        <v>100</v>
      </c>
    </row>
    <row r="941" spans="1:13" x14ac:dyDescent="0.3">
      <c r="A941" s="61" t="s">
        <v>63</v>
      </c>
      <c r="B941" s="18" t="s">
        <v>227</v>
      </c>
      <c r="C941" s="17" t="s">
        <v>21</v>
      </c>
      <c r="D941" s="21">
        <v>13</v>
      </c>
      <c r="E941" s="16">
        <v>51</v>
      </c>
      <c r="F941" s="16">
        <v>5</v>
      </c>
      <c r="G941" s="18" t="s">
        <v>16</v>
      </c>
      <c r="H941" s="17" t="s">
        <v>64</v>
      </c>
      <c r="I941" s="18" t="s">
        <v>19</v>
      </c>
      <c r="J941" s="99">
        <f>J942</f>
        <v>30</v>
      </c>
      <c r="K941" s="99">
        <f>K942</f>
        <v>52.15</v>
      </c>
      <c r="L941" s="99">
        <f>L942</f>
        <v>52.15</v>
      </c>
      <c r="M941" s="158">
        <f t="shared" si="124"/>
        <v>100</v>
      </c>
    </row>
    <row r="942" spans="1:13" ht="37.5" x14ac:dyDescent="0.3">
      <c r="A942" s="51" t="s">
        <v>35</v>
      </c>
      <c r="B942" s="18" t="s">
        <v>227</v>
      </c>
      <c r="C942" s="17" t="s">
        <v>21</v>
      </c>
      <c r="D942" s="21">
        <v>13</v>
      </c>
      <c r="E942" s="16">
        <v>51</v>
      </c>
      <c r="F942" s="16">
        <v>5</v>
      </c>
      <c r="G942" s="18" t="s">
        <v>16</v>
      </c>
      <c r="H942" s="17" t="s">
        <v>64</v>
      </c>
      <c r="I942" s="18" t="s">
        <v>36</v>
      </c>
      <c r="J942" s="99">
        <v>30</v>
      </c>
      <c r="K942" s="99">
        <v>52.15</v>
      </c>
      <c r="L942" s="99">
        <v>52.15</v>
      </c>
      <c r="M942" s="158">
        <f t="shared" si="124"/>
        <v>100</v>
      </c>
    </row>
    <row r="943" spans="1:13" ht="75" x14ac:dyDescent="0.3">
      <c r="A943" s="40" t="s">
        <v>327</v>
      </c>
      <c r="B943" s="16">
        <v>672</v>
      </c>
      <c r="C943" s="17" t="s">
        <v>21</v>
      </c>
      <c r="D943" s="21">
        <v>13</v>
      </c>
      <c r="E943" s="18" t="s">
        <v>253</v>
      </c>
      <c r="F943" s="18" t="s">
        <v>17</v>
      </c>
      <c r="G943" s="18" t="s">
        <v>16</v>
      </c>
      <c r="H943" s="17" t="s">
        <v>18</v>
      </c>
      <c r="I943" s="18" t="s">
        <v>19</v>
      </c>
      <c r="J943" s="99">
        <f t="shared" ref="J943:L944" si="128">J944</f>
        <v>95</v>
      </c>
      <c r="K943" s="99">
        <f t="shared" si="128"/>
        <v>94.44</v>
      </c>
      <c r="L943" s="99">
        <f t="shared" si="128"/>
        <v>94.45</v>
      </c>
      <c r="M943" s="158">
        <f t="shared" si="124"/>
        <v>100.01058873358745</v>
      </c>
    </row>
    <row r="944" spans="1:13" ht="75" x14ac:dyDescent="0.3">
      <c r="A944" s="40" t="s">
        <v>481</v>
      </c>
      <c r="B944" s="16">
        <v>672</v>
      </c>
      <c r="C944" s="17" t="s">
        <v>21</v>
      </c>
      <c r="D944" s="21">
        <v>13</v>
      </c>
      <c r="E944" s="18" t="s">
        <v>253</v>
      </c>
      <c r="F944" s="18" t="s">
        <v>17</v>
      </c>
      <c r="G944" s="18" t="s">
        <v>16</v>
      </c>
      <c r="H944" s="17" t="s">
        <v>482</v>
      </c>
      <c r="I944" s="18" t="s">
        <v>19</v>
      </c>
      <c r="J944" s="99">
        <f t="shared" si="128"/>
        <v>95</v>
      </c>
      <c r="K944" s="99">
        <f t="shared" si="128"/>
        <v>94.44</v>
      </c>
      <c r="L944" s="99">
        <f t="shared" si="128"/>
        <v>94.45</v>
      </c>
      <c r="M944" s="158">
        <f t="shared" si="124"/>
        <v>100.01058873358745</v>
      </c>
    </row>
    <row r="945" spans="1:13" ht="37.5" x14ac:dyDescent="0.3">
      <c r="A945" s="51" t="s">
        <v>35</v>
      </c>
      <c r="B945" s="16">
        <v>672</v>
      </c>
      <c r="C945" s="17" t="s">
        <v>21</v>
      </c>
      <c r="D945" s="21">
        <v>13</v>
      </c>
      <c r="E945" s="18" t="s">
        <v>253</v>
      </c>
      <c r="F945" s="18" t="s">
        <v>17</v>
      </c>
      <c r="G945" s="18" t="s">
        <v>16</v>
      </c>
      <c r="H945" s="17" t="s">
        <v>482</v>
      </c>
      <c r="I945" s="18" t="s">
        <v>36</v>
      </c>
      <c r="J945" s="99">
        <v>95</v>
      </c>
      <c r="K945" s="99">
        <v>94.44</v>
      </c>
      <c r="L945" s="99">
        <v>94.45</v>
      </c>
      <c r="M945" s="158">
        <f t="shared" si="124"/>
        <v>100.01058873358745</v>
      </c>
    </row>
    <row r="946" spans="1:13" ht="112.5" x14ac:dyDescent="0.3">
      <c r="A946" s="95" t="s">
        <v>451</v>
      </c>
      <c r="B946" s="17" t="s">
        <v>227</v>
      </c>
      <c r="C946" s="17" t="s">
        <v>21</v>
      </c>
      <c r="D946" s="17" t="s">
        <v>72</v>
      </c>
      <c r="E946" s="18" t="s">
        <v>381</v>
      </c>
      <c r="F946" s="17" t="s">
        <v>83</v>
      </c>
      <c r="G946" s="18" t="s">
        <v>16</v>
      </c>
      <c r="H946" s="17" t="s">
        <v>18</v>
      </c>
      <c r="I946" s="18" t="s">
        <v>19</v>
      </c>
      <c r="J946" s="99">
        <f t="shared" ref="J946:L947" si="129">J947</f>
        <v>50</v>
      </c>
      <c r="K946" s="99">
        <f t="shared" si="129"/>
        <v>0</v>
      </c>
      <c r="L946" s="99">
        <f t="shared" si="129"/>
        <v>0</v>
      </c>
      <c r="M946" s="158">
        <v>0</v>
      </c>
    </row>
    <row r="947" spans="1:13" ht="56.25" x14ac:dyDescent="0.3">
      <c r="A947" s="51" t="s">
        <v>383</v>
      </c>
      <c r="B947" s="17" t="s">
        <v>227</v>
      </c>
      <c r="C947" s="17" t="s">
        <v>21</v>
      </c>
      <c r="D947" s="17" t="s">
        <v>72</v>
      </c>
      <c r="E947" s="18" t="s">
        <v>381</v>
      </c>
      <c r="F947" s="17" t="s">
        <v>83</v>
      </c>
      <c r="G947" s="18" t="s">
        <v>16</v>
      </c>
      <c r="H947" s="17" t="s">
        <v>382</v>
      </c>
      <c r="I947" s="18" t="s">
        <v>19</v>
      </c>
      <c r="J947" s="99">
        <f t="shared" si="129"/>
        <v>50</v>
      </c>
      <c r="K947" s="99">
        <f t="shared" si="129"/>
        <v>0</v>
      </c>
      <c r="L947" s="99">
        <f t="shared" si="129"/>
        <v>0</v>
      </c>
      <c r="M947" s="158">
        <v>0</v>
      </c>
    </row>
    <row r="948" spans="1:13" ht="37.5" x14ac:dyDescent="0.3">
      <c r="A948" s="51" t="s">
        <v>35</v>
      </c>
      <c r="B948" s="17" t="s">
        <v>227</v>
      </c>
      <c r="C948" s="17" t="s">
        <v>21</v>
      </c>
      <c r="D948" s="17" t="s">
        <v>72</v>
      </c>
      <c r="E948" s="18" t="s">
        <v>381</v>
      </c>
      <c r="F948" s="17" t="s">
        <v>83</v>
      </c>
      <c r="G948" s="18" t="s">
        <v>16</v>
      </c>
      <c r="H948" s="17" t="s">
        <v>382</v>
      </c>
      <c r="I948" s="18" t="s">
        <v>36</v>
      </c>
      <c r="J948" s="99">
        <v>50</v>
      </c>
      <c r="K948" s="99">
        <v>0</v>
      </c>
      <c r="L948" s="99">
        <v>0</v>
      </c>
      <c r="M948" s="158">
        <v>0</v>
      </c>
    </row>
    <row r="949" spans="1:13" ht="37.5" x14ac:dyDescent="0.3">
      <c r="A949" s="60" t="s">
        <v>73</v>
      </c>
      <c r="B949" s="15" t="s">
        <v>227</v>
      </c>
      <c r="C949" s="15" t="s">
        <v>23</v>
      </c>
      <c r="D949" s="14">
        <v>0</v>
      </c>
      <c r="E949" s="13">
        <v>0</v>
      </c>
      <c r="F949" s="13">
        <v>0</v>
      </c>
      <c r="G949" s="15" t="s">
        <v>16</v>
      </c>
      <c r="H949" s="14" t="s">
        <v>18</v>
      </c>
      <c r="I949" s="15" t="s">
        <v>19</v>
      </c>
      <c r="J949" s="157">
        <f>J950</f>
        <v>32</v>
      </c>
      <c r="K949" s="157">
        <f>K950</f>
        <v>32</v>
      </c>
      <c r="L949" s="157">
        <f>L950</f>
        <v>32</v>
      </c>
      <c r="M949" s="158">
        <f t="shared" si="124"/>
        <v>100</v>
      </c>
    </row>
    <row r="950" spans="1:13" ht="56.25" x14ac:dyDescent="0.3">
      <c r="A950" s="51" t="s">
        <v>385</v>
      </c>
      <c r="B950" s="18" t="s">
        <v>227</v>
      </c>
      <c r="C950" s="18" t="s">
        <v>23</v>
      </c>
      <c r="D950" s="18">
        <v>10</v>
      </c>
      <c r="E950" s="16">
        <v>0</v>
      </c>
      <c r="F950" s="16">
        <v>0</v>
      </c>
      <c r="G950" s="18" t="s">
        <v>16</v>
      </c>
      <c r="H950" s="17" t="s">
        <v>18</v>
      </c>
      <c r="I950" s="18" t="s">
        <v>19</v>
      </c>
      <c r="J950" s="99">
        <f t="shared" ref="J950:L953" si="130">J951</f>
        <v>32</v>
      </c>
      <c r="K950" s="99">
        <f t="shared" si="130"/>
        <v>32</v>
      </c>
      <c r="L950" s="99">
        <f t="shared" si="130"/>
        <v>32</v>
      </c>
      <c r="M950" s="158">
        <f t="shared" si="124"/>
        <v>100</v>
      </c>
    </row>
    <row r="951" spans="1:13" ht="75" x14ac:dyDescent="0.3">
      <c r="A951" s="58" t="s">
        <v>268</v>
      </c>
      <c r="B951" s="18" t="s">
        <v>227</v>
      </c>
      <c r="C951" s="18" t="s">
        <v>23</v>
      </c>
      <c r="D951" s="18">
        <v>10</v>
      </c>
      <c r="E951" s="18" t="s">
        <v>23</v>
      </c>
      <c r="F951" s="16">
        <v>0</v>
      </c>
      <c r="G951" s="18" t="s">
        <v>16</v>
      </c>
      <c r="H951" s="17" t="s">
        <v>18</v>
      </c>
      <c r="I951" s="18" t="s">
        <v>19</v>
      </c>
      <c r="J951" s="99">
        <f t="shared" ref="J951:L952" si="131">J952</f>
        <v>32</v>
      </c>
      <c r="K951" s="99">
        <f t="shared" si="131"/>
        <v>32</v>
      </c>
      <c r="L951" s="99">
        <f t="shared" si="131"/>
        <v>32</v>
      </c>
      <c r="M951" s="158">
        <f t="shared" si="124"/>
        <v>100</v>
      </c>
    </row>
    <row r="952" spans="1:13" ht="36.6" customHeight="1" x14ac:dyDescent="0.3">
      <c r="A952" s="50" t="s">
        <v>180</v>
      </c>
      <c r="B952" s="18" t="s">
        <v>227</v>
      </c>
      <c r="C952" s="18" t="s">
        <v>23</v>
      </c>
      <c r="D952" s="18">
        <v>10</v>
      </c>
      <c r="E952" s="21" t="s">
        <v>23</v>
      </c>
      <c r="F952" s="18" t="s">
        <v>17</v>
      </c>
      <c r="G952" s="18" t="s">
        <v>43</v>
      </c>
      <c r="H952" s="17" t="s">
        <v>18</v>
      </c>
      <c r="I952" s="18" t="s">
        <v>19</v>
      </c>
      <c r="J952" s="99">
        <f t="shared" si="131"/>
        <v>32</v>
      </c>
      <c r="K952" s="99">
        <f t="shared" si="131"/>
        <v>32</v>
      </c>
      <c r="L952" s="99">
        <f t="shared" si="131"/>
        <v>32</v>
      </c>
      <c r="M952" s="158">
        <f t="shared" si="124"/>
        <v>100</v>
      </c>
    </row>
    <row r="953" spans="1:13" ht="75" x14ac:dyDescent="0.3">
      <c r="A953" s="67" t="s">
        <v>208</v>
      </c>
      <c r="B953" s="18" t="s">
        <v>227</v>
      </c>
      <c r="C953" s="18" t="s">
        <v>23</v>
      </c>
      <c r="D953" s="18">
        <v>10</v>
      </c>
      <c r="E953" s="21" t="s">
        <v>23</v>
      </c>
      <c r="F953" s="18" t="s">
        <v>17</v>
      </c>
      <c r="G953" s="18" t="s">
        <v>43</v>
      </c>
      <c r="H953" s="17" t="s">
        <v>375</v>
      </c>
      <c r="I953" s="18" t="s">
        <v>19</v>
      </c>
      <c r="J953" s="99">
        <f t="shared" si="130"/>
        <v>32</v>
      </c>
      <c r="K953" s="99">
        <f t="shared" si="130"/>
        <v>32</v>
      </c>
      <c r="L953" s="99">
        <f t="shared" si="130"/>
        <v>32</v>
      </c>
      <c r="M953" s="158">
        <f t="shared" si="124"/>
        <v>100</v>
      </c>
    </row>
    <row r="954" spans="1:13" ht="37.5" x14ac:dyDescent="0.3">
      <c r="A954" s="51" t="s">
        <v>35</v>
      </c>
      <c r="B954" s="18" t="s">
        <v>227</v>
      </c>
      <c r="C954" s="18" t="s">
        <v>23</v>
      </c>
      <c r="D954" s="18">
        <v>10</v>
      </c>
      <c r="E954" s="21" t="s">
        <v>23</v>
      </c>
      <c r="F954" s="18" t="s">
        <v>17</v>
      </c>
      <c r="G954" s="18" t="s">
        <v>43</v>
      </c>
      <c r="H954" s="17" t="s">
        <v>375</v>
      </c>
      <c r="I954" s="18" t="s">
        <v>36</v>
      </c>
      <c r="J954" s="99">
        <v>32</v>
      </c>
      <c r="K954" s="99">
        <v>32</v>
      </c>
      <c r="L954" s="99">
        <v>32</v>
      </c>
      <c r="M954" s="158">
        <f t="shared" si="124"/>
        <v>100</v>
      </c>
    </row>
    <row r="955" spans="1:13" ht="45.6" customHeight="1" x14ac:dyDescent="0.3">
      <c r="A955" s="57" t="s">
        <v>75</v>
      </c>
      <c r="B955" s="15" t="s">
        <v>227</v>
      </c>
      <c r="C955" s="20" t="s">
        <v>52</v>
      </c>
      <c r="D955" s="14" t="s">
        <v>16</v>
      </c>
      <c r="E955" s="20" t="s">
        <v>16</v>
      </c>
      <c r="F955" s="15" t="s">
        <v>17</v>
      </c>
      <c r="G955" s="15" t="s">
        <v>16</v>
      </c>
      <c r="H955" s="14" t="s">
        <v>18</v>
      </c>
      <c r="I955" s="15" t="s">
        <v>19</v>
      </c>
      <c r="J955" s="157">
        <f t="shared" ref="J955:L956" si="132">J956</f>
        <v>9193.0630000000001</v>
      </c>
      <c r="K955" s="157">
        <f t="shared" si="132"/>
        <v>10529.75</v>
      </c>
      <c r="L955" s="157">
        <f t="shared" si="132"/>
        <v>10158.529999999999</v>
      </c>
      <c r="M955" s="158">
        <f t="shared" si="124"/>
        <v>96.474560174742976</v>
      </c>
    </row>
    <row r="956" spans="1:13" x14ac:dyDescent="0.3">
      <c r="A956" s="51" t="s">
        <v>76</v>
      </c>
      <c r="B956" s="18" t="s">
        <v>227</v>
      </c>
      <c r="C956" s="21" t="s">
        <v>52</v>
      </c>
      <c r="D956" s="18" t="s">
        <v>98</v>
      </c>
      <c r="E956" s="21" t="s">
        <v>16</v>
      </c>
      <c r="F956" s="18" t="s">
        <v>17</v>
      </c>
      <c r="G956" s="18" t="s">
        <v>16</v>
      </c>
      <c r="H956" s="17" t="s">
        <v>18</v>
      </c>
      <c r="I956" s="18" t="s">
        <v>19</v>
      </c>
      <c r="J956" s="99">
        <f t="shared" si="132"/>
        <v>9193.0630000000001</v>
      </c>
      <c r="K956" s="99">
        <f t="shared" si="132"/>
        <v>10529.75</v>
      </c>
      <c r="L956" s="99">
        <f t="shared" si="132"/>
        <v>10158.529999999999</v>
      </c>
      <c r="M956" s="158">
        <f t="shared" si="124"/>
        <v>96.474560174742976</v>
      </c>
    </row>
    <row r="957" spans="1:13" ht="75" x14ac:dyDescent="0.3">
      <c r="A957" s="58" t="s">
        <v>297</v>
      </c>
      <c r="B957" s="18" t="s">
        <v>227</v>
      </c>
      <c r="C957" s="21" t="s">
        <v>52</v>
      </c>
      <c r="D957" s="18" t="s">
        <v>98</v>
      </c>
      <c r="E957" s="21" t="s">
        <v>52</v>
      </c>
      <c r="F957" s="18" t="s">
        <v>17</v>
      </c>
      <c r="G957" s="18" t="s">
        <v>16</v>
      </c>
      <c r="H957" s="17" t="s">
        <v>18</v>
      </c>
      <c r="I957" s="18" t="s">
        <v>19</v>
      </c>
      <c r="J957" s="99">
        <f>J958+J964</f>
        <v>9193.0630000000001</v>
      </c>
      <c r="K957" s="99">
        <f>K958+K964</f>
        <v>10529.75</v>
      </c>
      <c r="L957" s="99">
        <f>L958+L964</f>
        <v>10158.529999999999</v>
      </c>
      <c r="M957" s="158">
        <f t="shared" si="124"/>
        <v>96.474560174742976</v>
      </c>
    </row>
    <row r="958" spans="1:13" ht="56.25" x14ac:dyDescent="0.3">
      <c r="A958" s="58" t="s">
        <v>266</v>
      </c>
      <c r="B958" s="18" t="s">
        <v>227</v>
      </c>
      <c r="C958" s="21" t="s">
        <v>52</v>
      </c>
      <c r="D958" s="18" t="s">
        <v>98</v>
      </c>
      <c r="E958" s="21" t="s">
        <v>52</v>
      </c>
      <c r="F958" s="18" t="s">
        <v>9</v>
      </c>
      <c r="G958" s="18" t="s">
        <v>16</v>
      </c>
      <c r="H958" s="17" t="s">
        <v>18</v>
      </c>
      <c r="I958" s="18" t="s">
        <v>19</v>
      </c>
      <c r="J958" s="99">
        <f>J959</f>
        <v>7975.0329999999994</v>
      </c>
      <c r="K958" s="99">
        <f>K959</f>
        <v>7761</v>
      </c>
      <c r="L958" s="99">
        <f>L959</f>
        <v>7612.32</v>
      </c>
      <c r="M958" s="158">
        <f t="shared" si="124"/>
        <v>98.084267491302668</v>
      </c>
    </row>
    <row r="959" spans="1:13" ht="37.5" x14ac:dyDescent="0.3">
      <c r="A959" s="58" t="s">
        <v>318</v>
      </c>
      <c r="B959" s="18" t="s">
        <v>227</v>
      </c>
      <c r="C959" s="21" t="s">
        <v>52</v>
      </c>
      <c r="D959" s="18" t="s">
        <v>98</v>
      </c>
      <c r="E959" s="21" t="s">
        <v>52</v>
      </c>
      <c r="F959" s="18" t="s">
        <v>9</v>
      </c>
      <c r="G959" s="18" t="s">
        <v>21</v>
      </c>
      <c r="H959" s="17" t="s">
        <v>18</v>
      </c>
      <c r="I959" s="18" t="s">
        <v>19</v>
      </c>
      <c r="J959" s="99">
        <f>J960+J962</f>
        <v>7975.0329999999994</v>
      </c>
      <c r="K959" s="99">
        <f>K960+K962</f>
        <v>7761</v>
      </c>
      <c r="L959" s="99">
        <f>L960+L962</f>
        <v>7612.32</v>
      </c>
      <c r="M959" s="158">
        <f t="shared" si="124"/>
        <v>98.084267491302668</v>
      </c>
    </row>
    <row r="960" spans="1:13" ht="56.25" x14ac:dyDescent="0.3">
      <c r="A960" s="51" t="s">
        <v>293</v>
      </c>
      <c r="B960" s="18" t="s">
        <v>227</v>
      </c>
      <c r="C960" s="21" t="s">
        <v>52</v>
      </c>
      <c r="D960" s="18" t="s">
        <v>98</v>
      </c>
      <c r="E960" s="21" t="s">
        <v>52</v>
      </c>
      <c r="F960" s="18" t="s">
        <v>9</v>
      </c>
      <c r="G960" s="18" t="s">
        <v>21</v>
      </c>
      <c r="H960" s="17" t="s">
        <v>238</v>
      </c>
      <c r="I960" s="18" t="s">
        <v>19</v>
      </c>
      <c r="J960" s="99">
        <f>J961</f>
        <v>423.29300000000001</v>
      </c>
      <c r="K960" s="99">
        <f>K961</f>
        <v>1067.22</v>
      </c>
      <c r="L960" s="99">
        <f>L961</f>
        <v>918.54</v>
      </c>
      <c r="M960" s="158">
        <f t="shared" si="124"/>
        <v>86.068476977567883</v>
      </c>
    </row>
    <row r="961" spans="1:13" ht="37.5" x14ac:dyDescent="0.3">
      <c r="A961" s="51" t="s">
        <v>35</v>
      </c>
      <c r="B961" s="18" t="s">
        <v>227</v>
      </c>
      <c r="C961" s="21" t="s">
        <v>52</v>
      </c>
      <c r="D961" s="18" t="s">
        <v>98</v>
      </c>
      <c r="E961" s="21" t="s">
        <v>52</v>
      </c>
      <c r="F961" s="18" t="s">
        <v>9</v>
      </c>
      <c r="G961" s="18" t="s">
        <v>21</v>
      </c>
      <c r="H961" s="17" t="s">
        <v>238</v>
      </c>
      <c r="I961" s="18" t="s">
        <v>36</v>
      </c>
      <c r="J961" s="99">
        <v>423.29300000000001</v>
      </c>
      <c r="K961" s="99">
        <v>1067.22</v>
      </c>
      <c r="L961" s="99">
        <v>918.54</v>
      </c>
      <c r="M961" s="158">
        <f t="shared" si="124"/>
        <v>86.068476977567883</v>
      </c>
    </row>
    <row r="962" spans="1:13" ht="56.25" x14ac:dyDescent="0.3">
      <c r="A962" s="51" t="s">
        <v>438</v>
      </c>
      <c r="B962" s="18" t="s">
        <v>227</v>
      </c>
      <c r="C962" s="21" t="s">
        <v>52</v>
      </c>
      <c r="D962" s="18" t="s">
        <v>98</v>
      </c>
      <c r="E962" s="21" t="s">
        <v>52</v>
      </c>
      <c r="F962" s="18" t="s">
        <v>9</v>
      </c>
      <c r="G962" s="18" t="s">
        <v>21</v>
      </c>
      <c r="H962" s="17" t="s">
        <v>390</v>
      </c>
      <c r="I962" s="18" t="s">
        <v>19</v>
      </c>
      <c r="J962" s="99">
        <f>J963</f>
        <v>7551.74</v>
      </c>
      <c r="K962" s="99">
        <f>K963</f>
        <v>6693.78</v>
      </c>
      <c r="L962" s="99">
        <f>L963</f>
        <v>6693.78</v>
      </c>
      <c r="M962" s="158">
        <f t="shared" si="124"/>
        <v>100</v>
      </c>
    </row>
    <row r="963" spans="1:13" ht="37.5" x14ac:dyDescent="0.3">
      <c r="A963" s="51" t="s">
        <v>35</v>
      </c>
      <c r="B963" s="18" t="s">
        <v>227</v>
      </c>
      <c r="C963" s="21" t="s">
        <v>52</v>
      </c>
      <c r="D963" s="18" t="s">
        <v>98</v>
      </c>
      <c r="E963" s="21" t="s">
        <v>52</v>
      </c>
      <c r="F963" s="18" t="s">
        <v>9</v>
      </c>
      <c r="G963" s="18" t="s">
        <v>21</v>
      </c>
      <c r="H963" s="17" t="s">
        <v>390</v>
      </c>
      <c r="I963" s="18" t="s">
        <v>36</v>
      </c>
      <c r="J963" s="99">
        <v>7551.74</v>
      </c>
      <c r="K963" s="99">
        <v>6693.78</v>
      </c>
      <c r="L963" s="99">
        <v>6693.78</v>
      </c>
      <c r="M963" s="158">
        <f t="shared" si="124"/>
        <v>100</v>
      </c>
    </row>
    <row r="964" spans="1:13" ht="56.25" x14ac:dyDescent="0.3">
      <c r="A964" s="58" t="s">
        <v>319</v>
      </c>
      <c r="B964" s="18" t="s">
        <v>227</v>
      </c>
      <c r="C964" s="21" t="s">
        <v>52</v>
      </c>
      <c r="D964" s="18" t="s">
        <v>98</v>
      </c>
      <c r="E964" s="21" t="s">
        <v>52</v>
      </c>
      <c r="F964" s="18" t="s">
        <v>9</v>
      </c>
      <c r="G964" s="18" t="s">
        <v>43</v>
      </c>
      <c r="H964" s="17" t="s">
        <v>18</v>
      </c>
      <c r="I964" s="18" t="s">
        <v>19</v>
      </c>
      <c r="J964" s="99">
        <f t="shared" ref="J964:L965" si="133">J965</f>
        <v>1218.03</v>
      </c>
      <c r="K964" s="99">
        <f t="shared" si="133"/>
        <v>2768.75</v>
      </c>
      <c r="L964" s="99">
        <f t="shared" si="133"/>
        <v>2546.21</v>
      </c>
      <c r="M964" s="158">
        <f t="shared" si="124"/>
        <v>91.962437923250562</v>
      </c>
    </row>
    <row r="965" spans="1:13" ht="56.25" x14ac:dyDescent="0.3">
      <c r="A965" s="51" t="s">
        <v>293</v>
      </c>
      <c r="B965" s="18" t="s">
        <v>227</v>
      </c>
      <c r="C965" s="21" t="s">
        <v>52</v>
      </c>
      <c r="D965" s="18" t="s">
        <v>98</v>
      </c>
      <c r="E965" s="21" t="s">
        <v>52</v>
      </c>
      <c r="F965" s="18" t="s">
        <v>9</v>
      </c>
      <c r="G965" s="18" t="s">
        <v>43</v>
      </c>
      <c r="H965" s="17" t="s">
        <v>238</v>
      </c>
      <c r="I965" s="18" t="s">
        <v>19</v>
      </c>
      <c r="J965" s="99">
        <f t="shared" si="133"/>
        <v>1218.03</v>
      </c>
      <c r="K965" s="99">
        <f t="shared" si="133"/>
        <v>2768.75</v>
      </c>
      <c r="L965" s="99">
        <f t="shared" si="133"/>
        <v>2546.21</v>
      </c>
      <c r="M965" s="158">
        <f t="shared" si="124"/>
        <v>91.962437923250562</v>
      </c>
    </row>
    <row r="966" spans="1:13" ht="37.5" x14ac:dyDescent="0.3">
      <c r="A966" s="51" t="s">
        <v>35</v>
      </c>
      <c r="B966" s="18" t="s">
        <v>227</v>
      </c>
      <c r="C966" s="21" t="s">
        <v>52</v>
      </c>
      <c r="D966" s="18" t="s">
        <v>98</v>
      </c>
      <c r="E966" s="21" t="s">
        <v>52</v>
      </c>
      <c r="F966" s="18" t="s">
        <v>9</v>
      </c>
      <c r="G966" s="18" t="s">
        <v>43</v>
      </c>
      <c r="H966" s="17" t="s">
        <v>238</v>
      </c>
      <c r="I966" s="18" t="s">
        <v>36</v>
      </c>
      <c r="J966" s="99">
        <v>1218.03</v>
      </c>
      <c r="K966" s="99">
        <v>2768.75</v>
      </c>
      <c r="L966" s="99">
        <v>2546.21</v>
      </c>
      <c r="M966" s="158">
        <f t="shared" si="124"/>
        <v>91.962437923250562</v>
      </c>
    </row>
    <row r="967" spans="1:13" x14ac:dyDescent="0.3">
      <c r="A967" s="60" t="s">
        <v>87</v>
      </c>
      <c r="B967" s="14" t="s">
        <v>227</v>
      </c>
      <c r="C967" s="14" t="s">
        <v>68</v>
      </c>
      <c r="D967" s="14" t="s">
        <v>16</v>
      </c>
      <c r="E967" s="15" t="s">
        <v>16</v>
      </c>
      <c r="F967" s="15" t="s">
        <v>17</v>
      </c>
      <c r="G967" s="15" t="s">
        <v>16</v>
      </c>
      <c r="H967" s="14" t="s">
        <v>18</v>
      </c>
      <c r="I967" s="15" t="s">
        <v>19</v>
      </c>
      <c r="J967" s="157">
        <f>J968+J974</f>
        <v>3208.6499999999996</v>
      </c>
      <c r="K967" s="157">
        <f>K968+K974</f>
        <v>3171.7499999999995</v>
      </c>
      <c r="L967" s="157">
        <f>L968+L974</f>
        <v>2956.72</v>
      </c>
      <c r="M967" s="158">
        <f t="shared" si="124"/>
        <v>93.220461890123758</v>
      </c>
    </row>
    <row r="968" spans="1:13" x14ac:dyDescent="0.3">
      <c r="A968" s="51" t="s">
        <v>215</v>
      </c>
      <c r="B968" s="17" t="s">
        <v>227</v>
      </c>
      <c r="C968" s="17" t="s">
        <v>68</v>
      </c>
      <c r="D968" s="17" t="s">
        <v>43</v>
      </c>
      <c r="E968" s="18" t="s">
        <v>16</v>
      </c>
      <c r="F968" s="18" t="s">
        <v>17</v>
      </c>
      <c r="G968" s="18" t="s">
        <v>16</v>
      </c>
      <c r="H968" s="17" t="s">
        <v>18</v>
      </c>
      <c r="I968" s="18" t="s">
        <v>19</v>
      </c>
      <c r="J968" s="99">
        <f t="shared" ref="J968:L972" si="134">J969</f>
        <v>2.63</v>
      </c>
      <c r="K968" s="99">
        <f t="shared" si="134"/>
        <v>1.77</v>
      </c>
      <c r="L968" s="99">
        <f t="shared" si="134"/>
        <v>1.77</v>
      </c>
      <c r="M968" s="158">
        <f t="shared" si="124"/>
        <v>100</v>
      </c>
    </row>
    <row r="969" spans="1:13" ht="75" x14ac:dyDescent="0.3">
      <c r="A969" s="51" t="s">
        <v>278</v>
      </c>
      <c r="B969" s="17" t="s">
        <v>227</v>
      </c>
      <c r="C969" s="17" t="s">
        <v>68</v>
      </c>
      <c r="D969" s="17" t="s">
        <v>43</v>
      </c>
      <c r="E969" s="18" t="s">
        <v>53</v>
      </c>
      <c r="F969" s="18" t="s">
        <v>17</v>
      </c>
      <c r="G969" s="18" t="s">
        <v>16</v>
      </c>
      <c r="H969" s="17" t="s">
        <v>18</v>
      </c>
      <c r="I969" s="18" t="s">
        <v>19</v>
      </c>
      <c r="J969" s="99">
        <f t="shared" si="134"/>
        <v>2.63</v>
      </c>
      <c r="K969" s="99">
        <f t="shared" si="134"/>
        <v>1.77</v>
      </c>
      <c r="L969" s="99">
        <f t="shared" si="134"/>
        <v>1.77</v>
      </c>
      <c r="M969" s="158">
        <f t="shared" si="124"/>
        <v>100</v>
      </c>
    </row>
    <row r="970" spans="1:13" ht="56.25" x14ac:dyDescent="0.3">
      <c r="A970" s="51" t="s">
        <v>275</v>
      </c>
      <c r="B970" s="17" t="s">
        <v>227</v>
      </c>
      <c r="C970" s="17" t="s">
        <v>68</v>
      </c>
      <c r="D970" s="17" t="s">
        <v>43</v>
      </c>
      <c r="E970" s="18" t="s">
        <v>53</v>
      </c>
      <c r="F970" s="18" t="s">
        <v>25</v>
      </c>
      <c r="G970" s="18" t="s">
        <v>16</v>
      </c>
      <c r="H970" s="17" t="s">
        <v>18</v>
      </c>
      <c r="I970" s="18" t="s">
        <v>19</v>
      </c>
      <c r="J970" s="99">
        <f t="shared" si="134"/>
        <v>2.63</v>
      </c>
      <c r="K970" s="99">
        <f t="shared" si="134"/>
        <v>1.77</v>
      </c>
      <c r="L970" s="99">
        <f t="shared" si="134"/>
        <v>1.77</v>
      </c>
      <c r="M970" s="158">
        <f t="shared" si="124"/>
        <v>100</v>
      </c>
    </row>
    <row r="971" spans="1:13" ht="37.5" x14ac:dyDescent="0.3">
      <c r="A971" s="51" t="s">
        <v>285</v>
      </c>
      <c r="B971" s="16">
        <v>672</v>
      </c>
      <c r="C971" s="17" t="s">
        <v>68</v>
      </c>
      <c r="D971" s="17" t="s">
        <v>43</v>
      </c>
      <c r="E971" s="18" t="s">
        <v>53</v>
      </c>
      <c r="F971" s="18" t="s">
        <v>25</v>
      </c>
      <c r="G971" s="18" t="s">
        <v>21</v>
      </c>
      <c r="H971" s="17" t="s">
        <v>18</v>
      </c>
      <c r="I971" s="18" t="s">
        <v>19</v>
      </c>
      <c r="J971" s="99">
        <f t="shared" si="134"/>
        <v>2.63</v>
      </c>
      <c r="K971" s="99">
        <f t="shared" si="134"/>
        <v>1.77</v>
      </c>
      <c r="L971" s="99">
        <f t="shared" si="134"/>
        <v>1.77</v>
      </c>
      <c r="M971" s="158">
        <f t="shared" si="124"/>
        <v>100</v>
      </c>
    </row>
    <row r="972" spans="1:13" x14ac:dyDescent="0.3">
      <c r="A972" s="51" t="s">
        <v>354</v>
      </c>
      <c r="B972" s="16">
        <v>672</v>
      </c>
      <c r="C972" s="17" t="s">
        <v>68</v>
      </c>
      <c r="D972" s="17" t="s">
        <v>43</v>
      </c>
      <c r="E972" s="18" t="s">
        <v>53</v>
      </c>
      <c r="F972" s="18" t="s">
        <v>25</v>
      </c>
      <c r="G972" s="18" t="s">
        <v>21</v>
      </c>
      <c r="H972" s="17" t="s">
        <v>277</v>
      </c>
      <c r="I972" s="18" t="s">
        <v>19</v>
      </c>
      <c r="J972" s="99">
        <f t="shared" si="134"/>
        <v>2.63</v>
      </c>
      <c r="K972" s="99">
        <f t="shared" si="134"/>
        <v>1.77</v>
      </c>
      <c r="L972" s="99">
        <f t="shared" si="134"/>
        <v>1.77</v>
      </c>
      <c r="M972" s="158">
        <f t="shared" si="124"/>
        <v>100</v>
      </c>
    </row>
    <row r="973" spans="1:13" ht="37.5" x14ac:dyDescent="0.3">
      <c r="A973" s="51" t="s">
        <v>35</v>
      </c>
      <c r="B973" s="16">
        <v>672</v>
      </c>
      <c r="C973" s="17" t="s">
        <v>68</v>
      </c>
      <c r="D973" s="17" t="s">
        <v>43</v>
      </c>
      <c r="E973" s="18" t="s">
        <v>53</v>
      </c>
      <c r="F973" s="18" t="s">
        <v>25</v>
      </c>
      <c r="G973" s="18" t="s">
        <v>21</v>
      </c>
      <c r="H973" s="17" t="s">
        <v>277</v>
      </c>
      <c r="I973" s="18" t="s">
        <v>36</v>
      </c>
      <c r="J973" s="99">
        <v>2.63</v>
      </c>
      <c r="K973" s="99">
        <v>1.77</v>
      </c>
      <c r="L973" s="99">
        <v>1.77</v>
      </c>
      <c r="M973" s="158">
        <f t="shared" si="124"/>
        <v>100</v>
      </c>
    </row>
    <row r="974" spans="1:13" x14ac:dyDescent="0.3">
      <c r="A974" s="51" t="s">
        <v>231</v>
      </c>
      <c r="B974" s="17" t="s">
        <v>227</v>
      </c>
      <c r="C974" s="17" t="s">
        <v>68</v>
      </c>
      <c r="D974" s="17" t="s">
        <v>23</v>
      </c>
      <c r="E974" s="18" t="s">
        <v>16</v>
      </c>
      <c r="F974" s="17" t="s">
        <v>17</v>
      </c>
      <c r="G974" s="18" t="s">
        <v>16</v>
      </c>
      <c r="H974" s="17" t="s">
        <v>18</v>
      </c>
      <c r="I974" s="18" t="s">
        <v>19</v>
      </c>
      <c r="J974" s="99">
        <f>J975</f>
        <v>3206.0199999999995</v>
      </c>
      <c r="K974" s="99">
        <f>K975</f>
        <v>3169.9799999999996</v>
      </c>
      <c r="L974" s="99">
        <f>L975</f>
        <v>2954.95</v>
      </c>
      <c r="M974" s="158">
        <f t="shared" si="124"/>
        <v>93.216676445908192</v>
      </c>
    </row>
    <row r="975" spans="1:13" ht="75" x14ac:dyDescent="0.3">
      <c r="A975" s="51" t="s">
        <v>278</v>
      </c>
      <c r="B975" s="17" t="s">
        <v>227</v>
      </c>
      <c r="C975" s="17" t="s">
        <v>68</v>
      </c>
      <c r="D975" s="17" t="s">
        <v>23</v>
      </c>
      <c r="E975" s="18" t="s">
        <v>53</v>
      </c>
      <c r="F975" s="18" t="s">
        <v>17</v>
      </c>
      <c r="G975" s="18" t="s">
        <v>16</v>
      </c>
      <c r="H975" s="17" t="s">
        <v>18</v>
      </c>
      <c r="I975" s="18" t="s">
        <v>19</v>
      </c>
      <c r="J975" s="99">
        <f>J976+J985</f>
        <v>3206.0199999999995</v>
      </c>
      <c r="K975" s="99">
        <f>K976+K985</f>
        <v>3169.9799999999996</v>
      </c>
      <c r="L975" s="99">
        <f>L976+L985</f>
        <v>2954.95</v>
      </c>
      <c r="M975" s="158">
        <f t="shared" ref="M975:M1038" si="135">L975/K975*100</f>
        <v>93.216676445908192</v>
      </c>
    </row>
    <row r="976" spans="1:13" ht="56.25" x14ac:dyDescent="0.3">
      <c r="A976" s="53" t="s">
        <v>286</v>
      </c>
      <c r="B976" s="17" t="s">
        <v>227</v>
      </c>
      <c r="C976" s="17" t="s">
        <v>68</v>
      </c>
      <c r="D976" s="17" t="s">
        <v>23</v>
      </c>
      <c r="E976" s="18" t="s">
        <v>53</v>
      </c>
      <c r="F976" s="18" t="s">
        <v>83</v>
      </c>
      <c r="G976" s="18" t="s">
        <v>16</v>
      </c>
      <c r="H976" s="17" t="s">
        <v>18</v>
      </c>
      <c r="I976" s="18" t="s">
        <v>19</v>
      </c>
      <c r="J976" s="99">
        <f>J982+J977</f>
        <v>2282.2799999999997</v>
      </c>
      <c r="K976" s="99">
        <f>K982+K977</f>
        <v>2207.7199999999998</v>
      </c>
      <c r="L976" s="99">
        <f>L982+L977</f>
        <v>2196.02</v>
      </c>
      <c r="M976" s="158">
        <f t="shared" si="135"/>
        <v>99.470041490768764</v>
      </c>
    </row>
    <row r="977" spans="1:13" ht="37.5" x14ac:dyDescent="0.3">
      <c r="A977" s="51" t="s">
        <v>485</v>
      </c>
      <c r="B977" s="16">
        <v>672</v>
      </c>
      <c r="C977" s="17" t="s">
        <v>68</v>
      </c>
      <c r="D977" s="17" t="s">
        <v>23</v>
      </c>
      <c r="E977" s="18" t="s">
        <v>53</v>
      </c>
      <c r="F977" s="18" t="s">
        <v>83</v>
      </c>
      <c r="G977" s="18" t="s">
        <v>68</v>
      </c>
      <c r="H977" s="17" t="s">
        <v>18</v>
      </c>
      <c r="I977" s="18" t="s">
        <v>19</v>
      </c>
      <c r="J977" s="99">
        <f>J978+J980</f>
        <v>1226.25</v>
      </c>
      <c r="K977" s="99">
        <f>K978+K980</f>
        <v>1220.1199999999999</v>
      </c>
      <c r="L977" s="99">
        <f>L978+L980</f>
        <v>1220.1199999999999</v>
      </c>
      <c r="M977" s="158">
        <f t="shared" si="135"/>
        <v>100</v>
      </c>
    </row>
    <row r="978" spans="1:13" ht="56.25" x14ac:dyDescent="0.3">
      <c r="A978" s="51" t="s">
        <v>467</v>
      </c>
      <c r="B978" s="16">
        <v>672</v>
      </c>
      <c r="C978" s="17" t="s">
        <v>68</v>
      </c>
      <c r="D978" s="17" t="s">
        <v>23</v>
      </c>
      <c r="E978" s="18" t="s">
        <v>53</v>
      </c>
      <c r="F978" s="18" t="s">
        <v>83</v>
      </c>
      <c r="G978" s="18" t="s">
        <v>68</v>
      </c>
      <c r="H978" s="17" t="s">
        <v>430</v>
      </c>
      <c r="I978" s="18" t="s">
        <v>19</v>
      </c>
      <c r="J978" s="99">
        <f>J979</f>
        <v>1101.25</v>
      </c>
      <c r="K978" s="99">
        <f>K979</f>
        <v>1095.1199999999999</v>
      </c>
      <c r="L978" s="99">
        <f>L979</f>
        <v>1095.1199999999999</v>
      </c>
      <c r="M978" s="158">
        <f t="shared" si="135"/>
        <v>100</v>
      </c>
    </row>
    <row r="979" spans="1:13" ht="37.5" x14ac:dyDescent="0.3">
      <c r="A979" s="51" t="s">
        <v>35</v>
      </c>
      <c r="B979" s="16">
        <v>672</v>
      </c>
      <c r="C979" s="17" t="s">
        <v>68</v>
      </c>
      <c r="D979" s="17" t="s">
        <v>23</v>
      </c>
      <c r="E979" s="18" t="s">
        <v>53</v>
      </c>
      <c r="F979" s="18" t="s">
        <v>83</v>
      </c>
      <c r="G979" s="18" t="s">
        <v>68</v>
      </c>
      <c r="H979" s="17" t="s">
        <v>430</v>
      </c>
      <c r="I979" s="18" t="s">
        <v>36</v>
      </c>
      <c r="J979" s="99">
        <v>1101.25</v>
      </c>
      <c r="K979" s="99">
        <v>1095.1199999999999</v>
      </c>
      <c r="L979" s="99">
        <v>1095.1199999999999</v>
      </c>
      <c r="M979" s="158">
        <f t="shared" si="135"/>
        <v>100</v>
      </c>
    </row>
    <row r="980" spans="1:13" ht="75" x14ac:dyDescent="0.3">
      <c r="A980" s="83" t="s">
        <v>475</v>
      </c>
      <c r="B980" s="16">
        <v>672</v>
      </c>
      <c r="C980" s="17" t="s">
        <v>68</v>
      </c>
      <c r="D980" s="17" t="s">
        <v>23</v>
      </c>
      <c r="E980" s="18" t="s">
        <v>53</v>
      </c>
      <c r="F980" s="17" t="s">
        <v>83</v>
      </c>
      <c r="G980" s="18" t="s">
        <v>68</v>
      </c>
      <c r="H980" s="17" t="s">
        <v>463</v>
      </c>
      <c r="I980" s="18" t="s">
        <v>19</v>
      </c>
      <c r="J980" s="99">
        <f>J981</f>
        <v>125</v>
      </c>
      <c r="K980" s="99">
        <f>K981</f>
        <v>125</v>
      </c>
      <c r="L980" s="99">
        <f>L981</f>
        <v>125</v>
      </c>
      <c r="M980" s="158">
        <f t="shared" si="135"/>
        <v>100</v>
      </c>
    </row>
    <row r="981" spans="1:13" ht="37.5" x14ac:dyDescent="0.3">
      <c r="A981" s="51" t="s">
        <v>35</v>
      </c>
      <c r="B981" s="16">
        <v>672</v>
      </c>
      <c r="C981" s="17" t="s">
        <v>68</v>
      </c>
      <c r="D981" s="17" t="s">
        <v>23</v>
      </c>
      <c r="E981" s="18" t="s">
        <v>53</v>
      </c>
      <c r="F981" s="17" t="s">
        <v>83</v>
      </c>
      <c r="G981" s="18" t="s">
        <v>68</v>
      </c>
      <c r="H981" s="17" t="s">
        <v>463</v>
      </c>
      <c r="I981" s="18" t="s">
        <v>36</v>
      </c>
      <c r="J981" s="99">
        <v>125</v>
      </c>
      <c r="K981" s="99">
        <v>125</v>
      </c>
      <c r="L981" s="99">
        <v>125</v>
      </c>
      <c r="M981" s="158">
        <f t="shared" si="135"/>
        <v>100</v>
      </c>
    </row>
    <row r="982" spans="1:13" x14ac:dyDescent="0.3">
      <c r="A982" s="51" t="s">
        <v>245</v>
      </c>
      <c r="B982" s="17" t="s">
        <v>227</v>
      </c>
      <c r="C982" s="17" t="s">
        <v>68</v>
      </c>
      <c r="D982" s="17" t="s">
        <v>23</v>
      </c>
      <c r="E982" s="18" t="s">
        <v>53</v>
      </c>
      <c r="F982" s="18" t="s">
        <v>83</v>
      </c>
      <c r="G982" s="18" t="s">
        <v>52</v>
      </c>
      <c r="H982" s="17" t="s">
        <v>18</v>
      </c>
      <c r="I982" s="18" t="s">
        <v>19</v>
      </c>
      <c r="J982" s="99">
        <f t="shared" ref="J982:L983" si="136">J983</f>
        <v>1056.03</v>
      </c>
      <c r="K982" s="99">
        <f t="shared" si="136"/>
        <v>987.6</v>
      </c>
      <c r="L982" s="99">
        <f t="shared" si="136"/>
        <v>975.9</v>
      </c>
      <c r="M982" s="158">
        <f t="shared" si="135"/>
        <v>98.815309842041316</v>
      </c>
    </row>
    <row r="983" spans="1:13" x14ac:dyDescent="0.3">
      <c r="A983" s="51" t="s">
        <v>220</v>
      </c>
      <c r="B983" s="16">
        <v>672</v>
      </c>
      <c r="C983" s="17" t="s">
        <v>68</v>
      </c>
      <c r="D983" s="17" t="s">
        <v>23</v>
      </c>
      <c r="E983" s="18" t="s">
        <v>53</v>
      </c>
      <c r="F983" s="18" t="s">
        <v>83</v>
      </c>
      <c r="G983" s="18" t="s">
        <v>52</v>
      </c>
      <c r="H983" s="17" t="s">
        <v>221</v>
      </c>
      <c r="I983" s="18" t="s">
        <v>19</v>
      </c>
      <c r="J983" s="99">
        <f t="shared" si="136"/>
        <v>1056.03</v>
      </c>
      <c r="K983" s="99">
        <f t="shared" si="136"/>
        <v>987.6</v>
      </c>
      <c r="L983" s="99">
        <f t="shared" si="136"/>
        <v>975.9</v>
      </c>
      <c r="M983" s="158">
        <f t="shared" si="135"/>
        <v>98.815309842041316</v>
      </c>
    </row>
    <row r="984" spans="1:13" ht="37.5" x14ac:dyDescent="0.3">
      <c r="A984" s="51" t="s">
        <v>35</v>
      </c>
      <c r="B984" s="16">
        <v>672</v>
      </c>
      <c r="C984" s="17" t="s">
        <v>68</v>
      </c>
      <c r="D984" s="17" t="s">
        <v>23</v>
      </c>
      <c r="E984" s="18" t="s">
        <v>53</v>
      </c>
      <c r="F984" s="18" t="s">
        <v>83</v>
      </c>
      <c r="G984" s="18" t="s">
        <v>52</v>
      </c>
      <c r="H984" s="17" t="s">
        <v>221</v>
      </c>
      <c r="I984" s="18" t="s">
        <v>36</v>
      </c>
      <c r="J984" s="99">
        <v>1056.03</v>
      </c>
      <c r="K984" s="99">
        <v>987.6</v>
      </c>
      <c r="L984" s="99">
        <v>975.9</v>
      </c>
      <c r="M984" s="158">
        <f t="shared" si="135"/>
        <v>98.815309842041316</v>
      </c>
    </row>
    <row r="985" spans="1:13" ht="56.25" x14ac:dyDescent="0.3">
      <c r="A985" s="51" t="s">
        <v>241</v>
      </c>
      <c r="B985" s="16">
        <v>672</v>
      </c>
      <c r="C985" s="17" t="s">
        <v>68</v>
      </c>
      <c r="D985" s="17" t="s">
        <v>23</v>
      </c>
      <c r="E985" s="18" t="s">
        <v>53</v>
      </c>
      <c r="F985" s="18" t="s">
        <v>9</v>
      </c>
      <c r="G985" s="18" t="s">
        <v>16</v>
      </c>
      <c r="H985" s="17" t="s">
        <v>18</v>
      </c>
      <c r="I985" s="18" t="s">
        <v>19</v>
      </c>
      <c r="J985" s="99">
        <f t="shared" ref="J985:L987" si="137">J986</f>
        <v>923.74</v>
      </c>
      <c r="K985" s="99">
        <f t="shared" si="137"/>
        <v>962.26</v>
      </c>
      <c r="L985" s="99">
        <f t="shared" si="137"/>
        <v>758.93</v>
      </c>
      <c r="M985" s="158">
        <f t="shared" si="135"/>
        <v>78.869536299960501</v>
      </c>
    </row>
    <row r="986" spans="1:13" ht="29.45" customHeight="1" x14ac:dyDescent="0.3">
      <c r="A986" s="51" t="s">
        <v>279</v>
      </c>
      <c r="B986" s="17" t="s">
        <v>227</v>
      </c>
      <c r="C986" s="17" t="s">
        <v>68</v>
      </c>
      <c r="D986" s="17" t="s">
        <v>23</v>
      </c>
      <c r="E986" s="18" t="s">
        <v>53</v>
      </c>
      <c r="F986" s="18" t="s">
        <v>9</v>
      </c>
      <c r="G986" s="18" t="s">
        <v>21</v>
      </c>
      <c r="H986" s="17" t="s">
        <v>18</v>
      </c>
      <c r="I986" s="18" t="s">
        <v>19</v>
      </c>
      <c r="J986" s="99">
        <f t="shared" si="137"/>
        <v>923.74</v>
      </c>
      <c r="K986" s="99">
        <f t="shared" si="137"/>
        <v>962.26</v>
      </c>
      <c r="L986" s="99">
        <f t="shared" si="137"/>
        <v>758.93</v>
      </c>
      <c r="M986" s="158">
        <f t="shared" si="135"/>
        <v>78.869536299960501</v>
      </c>
    </row>
    <row r="987" spans="1:13" ht="37.5" x14ac:dyDescent="0.3">
      <c r="A987" s="51" t="s">
        <v>282</v>
      </c>
      <c r="B987" s="17" t="s">
        <v>227</v>
      </c>
      <c r="C987" s="17" t="s">
        <v>68</v>
      </c>
      <c r="D987" s="17" t="s">
        <v>23</v>
      </c>
      <c r="E987" s="18" t="s">
        <v>53</v>
      </c>
      <c r="F987" s="18" t="s">
        <v>9</v>
      </c>
      <c r="G987" s="18" t="s">
        <v>21</v>
      </c>
      <c r="H987" s="17" t="s">
        <v>217</v>
      </c>
      <c r="I987" s="18" t="s">
        <v>19</v>
      </c>
      <c r="J987" s="99">
        <f t="shared" si="137"/>
        <v>923.74</v>
      </c>
      <c r="K987" s="99">
        <f t="shared" si="137"/>
        <v>962.26</v>
      </c>
      <c r="L987" s="99">
        <f t="shared" si="137"/>
        <v>758.93</v>
      </c>
      <c r="M987" s="158">
        <f t="shared" si="135"/>
        <v>78.869536299960501</v>
      </c>
    </row>
    <row r="988" spans="1:13" ht="37.5" x14ac:dyDescent="0.3">
      <c r="A988" s="51" t="s">
        <v>35</v>
      </c>
      <c r="B988" s="17" t="s">
        <v>227</v>
      </c>
      <c r="C988" s="17" t="s">
        <v>68</v>
      </c>
      <c r="D988" s="17" t="s">
        <v>23</v>
      </c>
      <c r="E988" s="18" t="s">
        <v>53</v>
      </c>
      <c r="F988" s="18" t="s">
        <v>9</v>
      </c>
      <c r="G988" s="18" t="s">
        <v>21</v>
      </c>
      <c r="H988" s="17" t="s">
        <v>217</v>
      </c>
      <c r="I988" s="18" t="s">
        <v>36</v>
      </c>
      <c r="J988" s="99">
        <v>923.74</v>
      </c>
      <c r="K988" s="99">
        <v>962.26</v>
      </c>
      <c r="L988" s="99">
        <v>758.93</v>
      </c>
      <c r="M988" s="158">
        <f t="shared" si="135"/>
        <v>78.869536299960501</v>
      </c>
    </row>
    <row r="989" spans="1:13" x14ac:dyDescent="0.3">
      <c r="A989" s="72" t="s">
        <v>177</v>
      </c>
      <c r="B989" s="15" t="s">
        <v>227</v>
      </c>
      <c r="C989" s="14" t="s">
        <v>113</v>
      </c>
      <c r="D989" s="14" t="s">
        <v>16</v>
      </c>
      <c r="E989" s="15" t="s">
        <v>16</v>
      </c>
      <c r="F989" s="14" t="s">
        <v>17</v>
      </c>
      <c r="G989" s="15" t="s">
        <v>16</v>
      </c>
      <c r="H989" s="14" t="s">
        <v>18</v>
      </c>
      <c r="I989" s="15" t="s">
        <v>19</v>
      </c>
      <c r="J989" s="157">
        <f t="shared" ref="J989:L993" si="138">J990</f>
        <v>0</v>
      </c>
      <c r="K989" s="157">
        <f t="shared" si="138"/>
        <v>95</v>
      </c>
      <c r="L989" s="157">
        <f t="shared" si="138"/>
        <v>95</v>
      </c>
      <c r="M989" s="158">
        <f t="shared" si="135"/>
        <v>100</v>
      </c>
    </row>
    <row r="990" spans="1:13" x14ac:dyDescent="0.3">
      <c r="A990" s="51" t="s">
        <v>307</v>
      </c>
      <c r="B990" s="18" t="s">
        <v>228</v>
      </c>
      <c r="C990" s="17" t="s">
        <v>113</v>
      </c>
      <c r="D990" s="17" t="s">
        <v>52</v>
      </c>
      <c r="E990" s="18" t="s">
        <v>16</v>
      </c>
      <c r="F990" s="17" t="s">
        <v>17</v>
      </c>
      <c r="G990" s="18" t="s">
        <v>16</v>
      </c>
      <c r="H990" s="17" t="s">
        <v>18</v>
      </c>
      <c r="I990" s="18" t="s">
        <v>19</v>
      </c>
      <c r="J990" s="99">
        <f t="shared" si="138"/>
        <v>0</v>
      </c>
      <c r="K990" s="99">
        <f t="shared" si="138"/>
        <v>95</v>
      </c>
      <c r="L990" s="99">
        <f t="shared" si="138"/>
        <v>95</v>
      </c>
      <c r="M990" s="158">
        <f t="shared" si="135"/>
        <v>100</v>
      </c>
    </row>
    <row r="991" spans="1:13" ht="56.25" x14ac:dyDescent="0.3">
      <c r="A991" s="40" t="s">
        <v>358</v>
      </c>
      <c r="B991" s="18" t="s">
        <v>227</v>
      </c>
      <c r="C991" s="17" t="s">
        <v>113</v>
      </c>
      <c r="D991" s="17" t="s">
        <v>52</v>
      </c>
      <c r="E991" s="18" t="s">
        <v>91</v>
      </c>
      <c r="F991" s="17" t="s">
        <v>17</v>
      </c>
      <c r="G991" s="18" t="s">
        <v>16</v>
      </c>
      <c r="H991" s="17" t="s">
        <v>18</v>
      </c>
      <c r="I991" s="18" t="s">
        <v>19</v>
      </c>
      <c r="J991" s="99">
        <f t="shared" si="138"/>
        <v>0</v>
      </c>
      <c r="K991" s="99">
        <f t="shared" si="138"/>
        <v>95</v>
      </c>
      <c r="L991" s="99">
        <f t="shared" si="138"/>
        <v>95</v>
      </c>
      <c r="M991" s="158">
        <f t="shared" si="135"/>
        <v>100</v>
      </c>
    </row>
    <row r="992" spans="1:13" ht="56.25" x14ac:dyDescent="0.3">
      <c r="A992" s="51" t="s">
        <v>524</v>
      </c>
      <c r="B992" s="18" t="s">
        <v>227</v>
      </c>
      <c r="C992" s="17" t="s">
        <v>113</v>
      </c>
      <c r="D992" s="17" t="s">
        <v>52</v>
      </c>
      <c r="E992" s="18" t="s">
        <v>91</v>
      </c>
      <c r="F992" s="17" t="s">
        <v>17</v>
      </c>
      <c r="G992" s="18" t="s">
        <v>68</v>
      </c>
      <c r="H992" s="17" t="s">
        <v>18</v>
      </c>
      <c r="I992" s="18" t="s">
        <v>19</v>
      </c>
      <c r="J992" s="99">
        <f t="shared" si="138"/>
        <v>0</v>
      </c>
      <c r="K992" s="99">
        <f t="shared" si="138"/>
        <v>95</v>
      </c>
      <c r="L992" s="99">
        <f t="shared" si="138"/>
        <v>95</v>
      </c>
      <c r="M992" s="158">
        <f t="shared" si="135"/>
        <v>100</v>
      </c>
    </row>
    <row r="993" spans="1:13" ht="37.5" x14ac:dyDescent="0.3">
      <c r="A993" s="51" t="s">
        <v>526</v>
      </c>
      <c r="B993" s="18" t="s">
        <v>227</v>
      </c>
      <c r="C993" s="17" t="s">
        <v>113</v>
      </c>
      <c r="D993" s="17" t="s">
        <v>52</v>
      </c>
      <c r="E993" s="18" t="s">
        <v>91</v>
      </c>
      <c r="F993" s="17" t="s">
        <v>17</v>
      </c>
      <c r="G993" s="18" t="s">
        <v>68</v>
      </c>
      <c r="H993" s="17" t="s">
        <v>525</v>
      </c>
      <c r="I993" s="18" t="s">
        <v>19</v>
      </c>
      <c r="J993" s="99">
        <f t="shared" si="138"/>
        <v>0</v>
      </c>
      <c r="K993" s="99">
        <f t="shared" si="138"/>
        <v>95</v>
      </c>
      <c r="L993" s="99">
        <f t="shared" si="138"/>
        <v>95</v>
      </c>
      <c r="M993" s="158">
        <f t="shared" si="135"/>
        <v>100</v>
      </c>
    </row>
    <row r="994" spans="1:13" ht="37.5" x14ac:dyDescent="0.3">
      <c r="A994" s="51" t="s">
        <v>35</v>
      </c>
      <c r="B994" s="18" t="s">
        <v>227</v>
      </c>
      <c r="C994" s="17" t="s">
        <v>113</v>
      </c>
      <c r="D994" s="17" t="s">
        <v>52</v>
      </c>
      <c r="E994" s="18" t="s">
        <v>91</v>
      </c>
      <c r="F994" s="17" t="s">
        <v>17</v>
      </c>
      <c r="G994" s="18" t="s">
        <v>68</v>
      </c>
      <c r="H994" s="17" t="s">
        <v>525</v>
      </c>
      <c r="I994" s="18" t="s">
        <v>36</v>
      </c>
      <c r="J994" s="99">
        <v>0</v>
      </c>
      <c r="K994" s="99">
        <v>95</v>
      </c>
      <c r="L994" s="99">
        <v>95</v>
      </c>
      <c r="M994" s="158">
        <f t="shared" si="135"/>
        <v>100</v>
      </c>
    </row>
    <row r="995" spans="1:13" x14ac:dyDescent="0.3">
      <c r="A995" s="57" t="s">
        <v>93</v>
      </c>
      <c r="B995" s="17" t="s">
        <v>227</v>
      </c>
      <c r="C995" s="14" t="s">
        <v>94</v>
      </c>
      <c r="D995" s="14" t="s">
        <v>16</v>
      </c>
      <c r="E995" s="20" t="s">
        <v>16</v>
      </c>
      <c r="F995" s="15" t="s">
        <v>17</v>
      </c>
      <c r="G995" s="15" t="s">
        <v>16</v>
      </c>
      <c r="H995" s="14" t="s">
        <v>18</v>
      </c>
      <c r="I995" s="15" t="s">
        <v>19</v>
      </c>
      <c r="J995" s="99">
        <f t="shared" ref="J995:L999" si="139">J996</f>
        <v>0</v>
      </c>
      <c r="K995" s="99">
        <f t="shared" si="139"/>
        <v>15</v>
      </c>
      <c r="L995" s="99">
        <f t="shared" si="139"/>
        <v>15</v>
      </c>
      <c r="M995" s="158">
        <f t="shared" si="135"/>
        <v>100</v>
      </c>
    </row>
    <row r="996" spans="1:13" x14ac:dyDescent="0.3">
      <c r="A996" s="57" t="s">
        <v>95</v>
      </c>
      <c r="B996" s="17" t="s">
        <v>227</v>
      </c>
      <c r="C996" s="19">
        <v>11</v>
      </c>
      <c r="D996" s="21" t="s">
        <v>43</v>
      </c>
      <c r="E996" s="21" t="s">
        <v>16</v>
      </c>
      <c r="F996" s="18" t="s">
        <v>17</v>
      </c>
      <c r="G996" s="18" t="s">
        <v>16</v>
      </c>
      <c r="H996" s="17" t="s">
        <v>18</v>
      </c>
      <c r="I996" s="18" t="s">
        <v>19</v>
      </c>
      <c r="J996" s="99">
        <f t="shared" si="139"/>
        <v>0</v>
      </c>
      <c r="K996" s="99">
        <f t="shared" si="139"/>
        <v>15</v>
      </c>
      <c r="L996" s="99">
        <f t="shared" si="139"/>
        <v>15</v>
      </c>
      <c r="M996" s="158">
        <f t="shared" si="135"/>
        <v>100</v>
      </c>
    </row>
    <row r="997" spans="1:13" ht="75" x14ac:dyDescent="0.3">
      <c r="A997" s="58" t="s">
        <v>256</v>
      </c>
      <c r="B997" s="17" t="s">
        <v>227</v>
      </c>
      <c r="C997" s="18" t="s">
        <v>94</v>
      </c>
      <c r="D997" s="18" t="s">
        <v>43</v>
      </c>
      <c r="E997" s="18" t="s">
        <v>137</v>
      </c>
      <c r="F997" s="18" t="s">
        <v>17</v>
      </c>
      <c r="G997" s="18" t="s">
        <v>16</v>
      </c>
      <c r="H997" s="17" t="s">
        <v>18</v>
      </c>
      <c r="I997" s="18" t="s">
        <v>19</v>
      </c>
      <c r="J997" s="99">
        <f t="shared" si="139"/>
        <v>0</v>
      </c>
      <c r="K997" s="99">
        <f t="shared" si="139"/>
        <v>15</v>
      </c>
      <c r="L997" s="99">
        <f t="shared" si="139"/>
        <v>15</v>
      </c>
      <c r="M997" s="158">
        <f t="shared" si="135"/>
        <v>100</v>
      </c>
    </row>
    <row r="998" spans="1:13" ht="37.5" x14ac:dyDescent="0.3">
      <c r="A998" s="58" t="s">
        <v>572</v>
      </c>
      <c r="B998" s="17" t="s">
        <v>227</v>
      </c>
      <c r="C998" s="18" t="s">
        <v>94</v>
      </c>
      <c r="D998" s="18" t="s">
        <v>43</v>
      </c>
      <c r="E998" s="18" t="s">
        <v>137</v>
      </c>
      <c r="F998" s="18" t="s">
        <v>17</v>
      </c>
      <c r="G998" s="18" t="s">
        <v>65</v>
      </c>
      <c r="H998" s="17" t="s">
        <v>18</v>
      </c>
      <c r="I998" s="18" t="s">
        <v>19</v>
      </c>
      <c r="J998" s="99">
        <f t="shared" si="139"/>
        <v>0</v>
      </c>
      <c r="K998" s="99">
        <f t="shared" si="139"/>
        <v>15</v>
      </c>
      <c r="L998" s="99">
        <f t="shared" si="139"/>
        <v>15</v>
      </c>
      <c r="M998" s="158">
        <f t="shared" si="135"/>
        <v>100</v>
      </c>
    </row>
    <row r="999" spans="1:13" x14ac:dyDescent="0.3">
      <c r="A999" s="58" t="s">
        <v>569</v>
      </c>
      <c r="B999" s="17" t="s">
        <v>227</v>
      </c>
      <c r="C999" s="18" t="s">
        <v>94</v>
      </c>
      <c r="D999" s="18" t="s">
        <v>43</v>
      </c>
      <c r="E999" s="18" t="s">
        <v>137</v>
      </c>
      <c r="F999" s="18" t="s">
        <v>17</v>
      </c>
      <c r="G999" s="18" t="s">
        <v>65</v>
      </c>
      <c r="H999" s="17" t="s">
        <v>568</v>
      </c>
      <c r="I999" s="18" t="s">
        <v>19</v>
      </c>
      <c r="J999" s="99">
        <f t="shared" si="139"/>
        <v>0</v>
      </c>
      <c r="K999" s="99">
        <f t="shared" si="139"/>
        <v>15</v>
      </c>
      <c r="L999" s="99">
        <f t="shared" si="139"/>
        <v>15</v>
      </c>
      <c r="M999" s="158">
        <f t="shared" si="135"/>
        <v>100</v>
      </c>
    </row>
    <row r="1000" spans="1:13" ht="37.5" x14ac:dyDescent="0.3">
      <c r="A1000" s="51" t="s">
        <v>35</v>
      </c>
      <c r="B1000" s="17" t="s">
        <v>227</v>
      </c>
      <c r="C1000" s="18" t="s">
        <v>94</v>
      </c>
      <c r="D1000" s="18" t="s">
        <v>43</v>
      </c>
      <c r="E1000" s="18" t="s">
        <v>137</v>
      </c>
      <c r="F1000" s="18" t="s">
        <v>17</v>
      </c>
      <c r="G1000" s="18" t="s">
        <v>65</v>
      </c>
      <c r="H1000" s="17" t="s">
        <v>568</v>
      </c>
      <c r="I1000" s="18" t="s">
        <v>36</v>
      </c>
      <c r="J1000" s="99">
        <v>0</v>
      </c>
      <c r="K1000" s="99">
        <v>15</v>
      </c>
      <c r="L1000" s="99">
        <v>15</v>
      </c>
      <c r="M1000" s="158">
        <f t="shared" si="135"/>
        <v>100</v>
      </c>
    </row>
    <row r="1001" spans="1:13" ht="56.25" x14ac:dyDescent="0.3">
      <c r="A1001" s="74" t="s">
        <v>369</v>
      </c>
      <c r="B1001" s="15" t="s">
        <v>228</v>
      </c>
      <c r="C1001" s="14" t="s">
        <v>16</v>
      </c>
      <c r="D1001" s="14" t="s">
        <v>16</v>
      </c>
      <c r="E1001" s="15" t="s">
        <v>16</v>
      </c>
      <c r="F1001" s="14" t="s">
        <v>17</v>
      </c>
      <c r="G1001" s="15" t="s">
        <v>16</v>
      </c>
      <c r="H1001" s="14" t="s">
        <v>18</v>
      </c>
      <c r="I1001" s="15" t="s">
        <v>19</v>
      </c>
      <c r="J1001" s="157">
        <f>J1002+J1031+J1043+J1068</f>
        <v>16412.852000000003</v>
      </c>
      <c r="K1001" s="157">
        <f>K1002+K1031+K1043+K1068</f>
        <v>16993.77</v>
      </c>
      <c r="L1001" s="157">
        <f>L1002+L1031+L1043+L1068</f>
        <v>16109.210000000001</v>
      </c>
      <c r="M1001" s="158">
        <f t="shared" si="135"/>
        <v>94.794798329034705</v>
      </c>
    </row>
    <row r="1002" spans="1:13" x14ac:dyDescent="0.3">
      <c r="A1002" s="40" t="s">
        <v>20</v>
      </c>
      <c r="B1002" s="18" t="s">
        <v>228</v>
      </c>
      <c r="C1002" s="17" t="s">
        <v>21</v>
      </c>
      <c r="D1002" s="17" t="s">
        <v>16</v>
      </c>
      <c r="E1002" s="18" t="s">
        <v>16</v>
      </c>
      <c r="F1002" s="17" t="s">
        <v>17</v>
      </c>
      <c r="G1002" s="18" t="s">
        <v>16</v>
      </c>
      <c r="H1002" s="17" t="s">
        <v>18</v>
      </c>
      <c r="I1002" s="18" t="s">
        <v>19</v>
      </c>
      <c r="J1002" s="99">
        <f>J1003+J1016</f>
        <v>3540.13</v>
      </c>
      <c r="K1002" s="99">
        <f>K1003+K1016</f>
        <v>3575.32</v>
      </c>
      <c r="L1002" s="99">
        <f>L1003+L1016</f>
        <v>3598.71</v>
      </c>
      <c r="M1002" s="158">
        <f t="shared" si="135"/>
        <v>100.65420717586117</v>
      </c>
    </row>
    <row r="1003" spans="1:13" ht="75" x14ac:dyDescent="0.3">
      <c r="A1003" s="51" t="s">
        <v>45</v>
      </c>
      <c r="B1003" s="18" t="s">
        <v>228</v>
      </c>
      <c r="C1003" s="17" t="s">
        <v>21</v>
      </c>
      <c r="D1003" s="18" t="s">
        <v>52</v>
      </c>
      <c r="E1003" s="21" t="s">
        <v>16</v>
      </c>
      <c r="F1003" s="18" t="s">
        <v>17</v>
      </c>
      <c r="G1003" s="18" t="s">
        <v>16</v>
      </c>
      <c r="H1003" s="17" t="s">
        <v>18</v>
      </c>
      <c r="I1003" s="18" t="s">
        <v>19</v>
      </c>
      <c r="J1003" s="99">
        <f>J1004+J1012</f>
        <v>3250.13</v>
      </c>
      <c r="K1003" s="99">
        <f>K1004+K1012</f>
        <v>3472.27</v>
      </c>
      <c r="L1003" s="99">
        <f>L1004+L1012</f>
        <v>3497.66</v>
      </c>
      <c r="M1003" s="158">
        <f t="shared" si="135"/>
        <v>100.73122193838613</v>
      </c>
    </row>
    <row r="1004" spans="1:13" ht="37.5" x14ac:dyDescent="0.3">
      <c r="A1004" s="51" t="s">
        <v>46</v>
      </c>
      <c r="B1004" s="18" t="s">
        <v>228</v>
      </c>
      <c r="C1004" s="17" t="s">
        <v>21</v>
      </c>
      <c r="D1004" s="18" t="s">
        <v>52</v>
      </c>
      <c r="E1004" s="18" t="s">
        <v>44</v>
      </c>
      <c r="F1004" s="18" t="s">
        <v>17</v>
      </c>
      <c r="G1004" s="18" t="s">
        <v>16</v>
      </c>
      <c r="H1004" s="17" t="s">
        <v>18</v>
      </c>
      <c r="I1004" s="18" t="s">
        <v>19</v>
      </c>
      <c r="J1004" s="99">
        <f>J1005</f>
        <v>3250.13</v>
      </c>
      <c r="K1004" s="99">
        <f>K1005</f>
        <v>3432.27</v>
      </c>
      <c r="L1004" s="99">
        <f>L1005</f>
        <v>3457.66</v>
      </c>
      <c r="M1004" s="158">
        <f t="shared" si="135"/>
        <v>100.73974366818462</v>
      </c>
    </row>
    <row r="1005" spans="1:13" ht="37.5" x14ac:dyDescent="0.3">
      <c r="A1005" s="51" t="s">
        <v>47</v>
      </c>
      <c r="B1005" s="18" t="s">
        <v>228</v>
      </c>
      <c r="C1005" s="17" t="s">
        <v>21</v>
      </c>
      <c r="D1005" s="18" t="s">
        <v>52</v>
      </c>
      <c r="E1005" s="16">
        <v>51</v>
      </c>
      <c r="F1005" s="16">
        <v>2</v>
      </c>
      <c r="G1005" s="18" t="s">
        <v>16</v>
      </c>
      <c r="H1005" s="17" t="s">
        <v>18</v>
      </c>
      <c r="I1005" s="18" t="s">
        <v>19</v>
      </c>
      <c r="J1005" s="99">
        <f>J1006+J1010</f>
        <v>3250.13</v>
      </c>
      <c r="K1005" s="99">
        <f>K1006+K1010</f>
        <v>3432.27</v>
      </c>
      <c r="L1005" s="99">
        <f>L1006+L1010</f>
        <v>3457.66</v>
      </c>
      <c r="M1005" s="158">
        <f t="shared" si="135"/>
        <v>100.73974366818462</v>
      </c>
    </row>
    <row r="1006" spans="1:13" ht="37.5" x14ac:dyDescent="0.3">
      <c r="A1006" s="51" t="s">
        <v>33</v>
      </c>
      <c r="B1006" s="18" t="s">
        <v>228</v>
      </c>
      <c r="C1006" s="17" t="s">
        <v>21</v>
      </c>
      <c r="D1006" s="18" t="s">
        <v>52</v>
      </c>
      <c r="E1006" s="16">
        <v>51</v>
      </c>
      <c r="F1006" s="16">
        <v>2</v>
      </c>
      <c r="G1006" s="18" t="s">
        <v>16</v>
      </c>
      <c r="H1006" s="17" t="s">
        <v>27</v>
      </c>
      <c r="I1006" s="18" t="s">
        <v>19</v>
      </c>
      <c r="J1006" s="99">
        <f>J1007+J1008+J1009</f>
        <v>575.54000000000008</v>
      </c>
      <c r="K1006" s="99">
        <f>K1007+K1008+K1009</f>
        <v>575.54000000000008</v>
      </c>
      <c r="L1006" s="99">
        <f>L1007+L1008+L1009</f>
        <v>600.92999999999995</v>
      </c>
      <c r="M1006" s="158">
        <f t="shared" si="135"/>
        <v>104.41150919136808</v>
      </c>
    </row>
    <row r="1007" spans="1:13" ht="93.75" x14ac:dyDescent="0.3">
      <c r="A1007" s="51" t="s">
        <v>34</v>
      </c>
      <c r="B1007" s="18" t="s">
        <v>228</v>
      </c>
      <c r="C1007" s="17" t="s">
        <v>21</v>
      </c>
      <c r="D1007" s="18" t="s">
        <v>52</v>
      </c>
      <c r="E1007" s="16">
        <v>51</v>
      </c>
      <c r="F1007" s="16">
        <v>2</v>
      </c>
      <c r="G1007" s="18" t="s">
        <v>16</v>
      </c>
      <c r="H1007" s="17" t="s">
        <v>27</v>
      </c>
      <c r="I1007" s="18" t="s">
        <v>28</v>
      </c>
      <c r="J1007" s="99">
        <v>60.94</v>
      </c>
      <c r="K1007" s="99">
        <v>60.94</v>
      </c>
      <c r="L1007" s="99">
        <v>60.94</v>
      </c>
      <c r="M1007" s="158">
        <f t="shared" si="135"/>
        <v>100</v>
      </c>
    </row>
    <row r="1008" spans="1:13" ht="37.5" x14ac:dyDescent="0.3">
      <c r="A1008" s="51" t="s">
        <v>35</v>
      </c>
      <c r="B1008" s="18" t="s">
        <v>228</v>
      </c>
      <c r="C1008" s="17" t="s">
        <v>21</v>
      </c>
      <c r="D1008" s="18" t="s">
        <v>52</v>
      </c>
      <c r="E1008" s="16">
        <v>51</v>
      </c>
      <c r="F1008" s="16">
        <v>2</v>
      </c>
      <c r="G1008" s="18" t="s">
        <v>16</v>
      </c>
      <c r="H1008" s="17" t="s">
        <v>27</v>
      </c>
      <c r="I1008" s="18" t="s">
        <v>36</v>
      </c>
      <c r="J1008" s="99">
        <v>487</v>
      </c>
      <c r="K1008" s="99">
        <v>509.5</v>
      </c>
      <c r="L1008" s="99">
        <v>534.89</v>
      </c>
      <c r="M1008" s="158">
        <f t="shared" si="135"/>
        <v>104.98331697742884</v>
      </c>
    </row>
    <row r="1009" spans="1:13" x14ac:dyDescent="0.3">
      <c r="A1009" s="47" t="s">
        <v>37</v>
      </c>
      <c r="B1009" s="18" t="s">
        <v>228</v>
      </c>
      <c r="C1009" s="17" t="s">
        <v>21</v>
      </c>
      <c r="D1009" s="18" t="s">
        <v>52</v>
      </c>
      <c r="E1009" s="16">
        <v>51</v>
      </c>
      <c r="F1009" s="16">
        <v>2</v>
      </c>
      <c r="G1009" s="18" t="s">
        <v>16</v>
      </c>
      <c r="H1009" s="17" t="s">
        <v>27</v>
      </c>
      <c r="I1009" s="18" t="s">
        <v>38</v>
      </c>
      <c r="J1009" s="99">
        <v>27.6</v>
      </c>
      <c r="K1009" s="99">
        <v>5.0999999999999996</v>
      </c>
      <c r="L1009" s="99">
        <v>5.0999999999999996</v>
      </c>
      <c r="M1009" s="158">
        <f t="shared" si="135"/>
        <v>100</v>
      </c>
    </row>
    <row r="1010" spans="1:13" ht="37.5" x14ac:dyDescent="0.3">
      <c r="A1010" s="51" t="s">
        <v>39</v>
      </c>
      <c r="B1010" s="18" t="s">
        <v>228</v>
      </c>
      <c r="C1010" s="17" t="s">
        <v>21</v>
      </c>
      <c r="D1010" s="18" t="s">
        <v>52</v>
      </c>
      <c r="E1010" s="16">
        <v>51</v>
      </c>
      <c r="F1010" s="16">
        <v>2</v>
      </c>
      <c r="G1010" s="18" t="s">
        <v>16</v>
      </c>
      <c r="H1010" s="17" t="s">
        <v>30</v>
      </c>
      <c r="I1010" s="18" t="s">
        <v>19</v>
      </c>
      <c r="J1010" s="99">
        <f>J1011</f>
        <v>2674.59</v>
      </c>
      <c r="K1010" s="99">
        <f>K1011</f>
        <v>2856.73</v>
      </c>
      <c r="L1010" s="99">
        <f>L1011</f>
        <v>2856.73</v>
      </c>
      <c r="M1010" s="158">
        <f t="shared" si="135"/>
        <v>100</v>
      </c>
    </row>
    <row r="1011" spans="1:13" ht="93.75" x14ac:dyDescent="0.3">
      <c r="A1011" s="51" t="s">
        <v>34</v>
      </c>
      <c r="B1011" s="18" t="s">
        <v>228</v>
      </c>
      <c r="C1011" s="17" t="s">
        <v>21</v>
      </c>
      <c r="D1011" s="18" t="s">
        <v>52</v>
      </c>
      <c r="E1011" s="16">
        <v>51</v>
      </c>
      <c r="F1011" s="16">
        <v>2</v>
      </c>
      <c r="G1011" s="18" t="s">
        <v>16</v>
      </c>
      <c r="H1011" s="17" t="s">
        <v>30</v>
      </c>
      <c r="I1011" s="18" t="s">
        <v>28</v>
      </c>
      <c r="J1011" s="99">
        <v>2674.59</v>
      </c>
      <c r="K1011" s="99">
        <v>2856.73</v>
      </c>
      <c r="L1011" s="99">
        <v>2856.73</v>
      </c>
      <c r="M1011" s="158">
        <f t="shared" si="135"/>
        <v>100</v>
      </c>
    </row>
    <row r="1012" spans="1:13" ht="37.5" x14ac:dyDescent="0.3">
      <c r="A1012" s="147" t="s">
        <v>579</v>
      </c>
      <c r="B1012" s="18" t="s">
        <v>228</v>
      </c>
      <c r="C1012" s="17" t="s">
        <v>21</v>
      </c>
      <c r="D1012" s="18" t="s">
        <v>52</v>
      </c>
      <c r="E1012" s="16">
        <v>98</v>
      </c>
      <c r="F1012" s="16">
        <v>0</v>
      </c>
      <c r="G1012" s="18" t="s">
        <v>16</v>
      </c>
      <c r="H1012" s="17" t="s">
        <v>18</v>
      </c>
      <c r="I1012" s="18" t="s">
        <v>19</v>
      </c>
      <c r="J1012" s="99">
        <f t="shared" ref="J1012:L1014" si="140">J1013</f>
        <v>0</v>
      </c>
      <c r="K1012" s="99">
        <f t="shared" si="140"/>
        <v>40</v>
      </c>
      <c r="L1012" s="99">
        <f t="shared" si="140"/>
        <v>40</v>
      </c>
      <c r="M1012" s="158">
        <f t="shared" si="135"/>
        <v>100</v>
      </c>
    </row>
    <row r="1013" spans="1:13" x14ac:dyDescent="0.3">
      <c r="A1013" s="100" t="s">
        <v>580</v>
      </c>
      <c r="B1013" s="18" t="s">
        <v>228</v>
      </c>
      <c r="C1013" s="17" t="s">
        <v>21</v>
      </c>
      <c r="D1013" s="18" t="s">
        <v>52</v>
      </c>
      <c r="E1013" s="16">
        <v>98</v>
      </c>
      <c r="F1013" s="16">
        <v>1</v>
      </c>
      <c r="G1013" s="18" t="s">
        <v>16</v>
      </c>
      <c r="H1013" s="17" t="s">
        <v>18</v>
      </c>
      <c r="I1013" s="18" t="s">
        <v>19</v>
      </c>
      <c r="J1013" s="99">
        <f t="shared" si="140"/>
        <v>0</v>
      </c>
      <c r="K1013" s="99">
        <f t="shared" si="140"/>
        <v>40</v>
      </c>
      <c r="L1013" s="99">
        <f t="shared" si="140"/>
        <v>40</v>
      </c>
      <c r="M1013" s="158">
        <f t="shared" si="135"/>
        <v>100</v>
      </c>
    </row>
    <row r="1014" spans="1:13" ht="150" x14ac:dyDescent="0.3">
      <c r="A1014" s="51" t="s">
        <v>576</v>
      </c>
      <c r="B1014" s="18" t="s">
        <v>228</v>
      </c>
      <c r="C1014" s="17" t="s">
        <v>21</v>
      </c>
      <c r="D1014" s="18" t="s">
        <v>52</v>
      </c>
      <c r="E1014" s="16">
        <v>98</v>
      </c>
      <c r="F1014" s="16">
        <v>1</v>
      </c>
      <c r="G1014" s="18" t="s">
        <v>16</v>
      </c>
      <c r="H1014" s="17" t="s">
        <v>578</v>
      </c>
      <c r="I1014" s="18" t="s">
        <v>19</v>
      </c>
      <c r="J1014" s="99">
        <f t="shared" si="140"/>
        <v>0</v>
      </c>
      <c r="K1014" s="99">
        <f t="shared" si="140"/>
        <v>40</v>
      </c>
      <c r="L1014" s="99">
        <f t="shared" si="140"/>
        <v>40</v>
      </c>
      <c r="M1014" s="158">
        <f t="shared" si="135"/>
        <v>100</v>
      </c>
    </row>
    <row r="1015" spans="1:13" ht="93.75" x14ac:dyDescent="0.3">
      <c r="A1015" s="51" t="s">
        <v>34</v>
      </c>
      <c r="B1015" s="18" t="s">
        <v>228</v>
      </c>
      <c r="C1015" s="17" t="s">
        <v>21</v>
      </c>
      <c r="D1015" s="18" t="s">
        <v>52</v>
      </c>
      <c r="E1015" s="16">
        <v>98</v>
      </c>
      <c r="F1015" s="16">
        <v>1</v>
      </c>
      <c r="G1015" s="18" t="s">
        <v>16</v>
      </c>
      <c r="H1015" s="17" t="s">
        <v>578</v>
      </c>
      <c r="I1015" s="18" t="s">
        <v>28</v>
      </c>
      <c r="J1015" s="99">
        <v>0</v>
      </c>
      <c r="K1015" s="99">
        <v>40</v>
      </c>
      <c r="L1015" s="99">
        <v>40</v>
      </c>
      <c r="M1015" s="158">
        <f t="shared" si="135"/>
        <v>100</v>
      </c>
    </row>
    <row r="1016" spans="1:13" x14ac:dyDescent="0.3">
      <c r="A1016" s="60" t="s">
        <v>40</v>
      </c>
      <c r="B1016" s="13">
        <v>673</v>
      </c>
      <c r="C1016" s="14" t="s">
        <v>21</v>
      </c>
      <c r="D1016" s="15">
        <v>13</v>
      </c>
      <c r="E1016" s="15" t="s">
        <v>16</v>
      </c>
      <c r="F1016" s="15" t="s">
        <v>17</v>
      </c>
      <c r="G1016" s="15" t="s">
        <v>16</v>
      </c>
      <c r="H1016" s="14" t="s">
        <v>18</v>
      </c>
      <c r="I1016" s="15" t="s">
        <v>19</v>
      </c>
      <c r="J1016" s="157">
        <f>J1025+J1017+J1028</f>
        <v>290</v>
      </c>
      <c r="K1016" s="157">
        <f>K1025+K1017+K1028</f>
        <v>103.05</v>
      </c>
      <c r="L1016" s="157">
        <f>L1025+L1017+L1028</f>
        <v>101.05</v>
      </c>
      <c r="M1016" s="158">
        <f t="shared" si="135"/>
        <v>98.059194565744789</v>
      </c>
    </row>
    <row r="1017" spans="1:13" ht="37.5" x14ac:dyDescent="0.3">
      <c r="A1017" s="51" t="s">
        <v>46</v>
      </c>
      <c r="B1017" s="18" t="s">
        <v>228</v>
      </c>
      <c r="C1017" s="17" t="s">
        <v>21</v>
      </c>
      <c r="D1017" s="17">
        <v>13</v>
      </c>
      <c r="E1017" s="16">
        <v>51</v>
      </c>
      <c r="F1017" s="16">
        <v>0</v>
      </c>
      <c r="G1017" s="18" t="s">
        <v>16</v>
      </c>
      <c r="H1017" s="17" t="s">
        <v>19</v>
      </c>
      <c r="I1017" s="18" t="s">
        <v>19</v>
      </c>
      <c r="J1017" s="99">
        <f>J1018</f>
        <v>180</v>
      </c>
      <c r="K1017" s="99">
        <f>K1018</f>
        <v>103.05</v>
      </c>
      <c r="L1017" s="99">
        <f>L1018</f>
        <v>101.05</v>
      </c>
      <c r="M1017" s="158">
        <f t="shared" si="135"/>
        <v>98.059194565744789</v>
      </c>
    </row>
    <row r="1018" spans="1:13" ht="37.5" x14ac:dyDescent="0.3">
      <c r="A1018" s="51" t="s">
        <v>60</v>
      </c>
      <c r="B1018" s="18" t="s">
        <v>228</v>
      </c>
      <c r="C1018" s="17" t="s">
        <v>21</v>
      </c>
      <c r="D1018" s="17">
        <v>13</v>
      </c>
      <c r="E1018" s="16">
        <v>51</v>
      </c>
      <c r="F1018" s="16">
        <v>5</v>
      </c>
      <c r="G1018" s="18" t="s">
        <v>16</v>
      </c>
      <c r="H1018" s="17" t="s">
        <v>18</v>
      </c>
      <c r="I1018" s="18" t="s">
        <v>19</v>
      </c>
      <c r="J1018" s="99">
        <f>J1021+J1023+J1019</f>
        <v>180</v>
      </c>
      <c r="K1018" s="99">
        <f>K1021+K1023+K1019</f>
        <v>103.05</v>
      </c>
      <c r="L1018" s="99">
        <f>L1021+L1023+L1019</f>
        <v>101.05</v>
      </c>
      <c r="M1018" s="158">
        <f t="shared" si="135"/>
        <v>98.059194565744789</v>
      </c>
    </row>
    <row r="1019" spans="1:13" x14ac:dyDescent="0.3">
      <c r="A1019" s="61" t="s">
        <v>41</v>
      </c>
      <c r="B1019" s="18" t="s">
        <v>228</v>
      </c>
      <c r="C1019" s="17" t="s">
        <v>21</v>
      </c>
      <c r="D1019" s="21">
        <v>13</v>
      </c>
      <c r="E1019" s="16">
        <v>51</v>
      </c>
      <c r="F1019" s="16">
        <v>5</v>
      </c>
      <c r="G1019" s="18" t="s">
        <v>16</v>
      </c>
      <c r="H1019" s="17" t="s">
        <v>62</v>
      </c>
      <c r="I1019" s="18" t="s">
        <v>19</v>
      </c>
      <c r="J1019" s="99">
        <f>J1020</f>
        <v>0</v>
      </c>
      <c r="K1019" s="99">
        <f>K1020</f>
        <v>11.05</v>
      </c>
      <c r="L1019" s="99">
        <f>L1020</f>
        <v>11.05</v>
      </c>
      <c r="M1019" s="158">
        <f t="shared" si="135"/>
        <v>100</v>
      </c>
    </row>
    <row r="1020" spans="1:13" ht="93.75" x14ac:dyDescent="0.3">
      <c r="A1020" s="51" t="s">
        <v>34</v>
      </c>
      <c r="B1020" s="18" t="s">
        <v>228</v>
      </c>
      <c r="C1020" s="17" t="s">
        <v>21</v>
      </c>
      <c r="D1020" s="18">
        <v>13</v>
      </c>
      <c r="E1020" s="16">
        <v>51</v>
      </c>
      <c r="F1020" s="16">
        <v>5</v>
      </c>
      <c r="G1020" s="18" t="s">
        <v>16</v>
      </c>
      <c r="H1020" s="17" t="s">
        <v>62</v>
      </c>
      <c r="I1020" s="18" t="s">
        <v>28</v>
      </c>
      <c r="J1020" s="99">
        <v>0</v>
      </c>
      <c r="K1020" s="99">
        <v>11.05</v>
      </c>
      <c r="L1020" s="99">
        <v>11.05</v>
      </c>
      <c r="M1020" s="158">
        <f t="shared" si="135"/>
        <v>100</v>
      </c>
    </row>
    <row r="1021" spans="1:13" x14ac:dyDescent="0.3">
      <c r="A1021" s="70" t="s">
        <v>302</v>
      </c>
      <c r="B1021" s="17" t="s">
        <v>228</v>
      </c>
      <c r="C1021" s="17" t="s">
        <v>21</v>
      </c>
      <c r="D1021" s="18">
        <v>13</v>
      </c>
      <c r="E1021" s="21" t="s">
        <v>44</v>
      </c>
      <c r="F1021" s="16">
        <v>5</v>
      </c>
      <c r="G1021" s="18" t="s">
        <v>16</v>
      </c>
      <c r="H1021" s="17" t="s">
        <v>97</v>
      </c>
      <c r="I1021" s="18" t="s">
        <v>19</v>
      </c>
      <c r="J1021" s="99">
        <f>J1022</f>
        <v>150</v>
      </c>
      <c r="K1021" s="99">
        <f>K1022</f>
        <v>80</v>
      </c>
      <c r="L1021" s="99">
        <f>L1022</f>
        <v>78</v>
      </c>
      <c r="M1021" s="158">
        <f t="shared" si="135"/>
        <v>97.5</v>
      </c>
    </row>
    <row r="1022" spans="1:13" ht="37.5" x14ac:dyDescent="0.3">
      <c r="A1022" s="51" t="s">
        <v>35</v>
      </c>
      <c r="B1022" s="17" t="s">
        <v>228</v>
      </c>
      <c r="C1022" s="17" t="s">
        <v>21</v>
      </c>
      <c r="D1022" s="18">
        <v>13</v>
      </c>
      <c r="E1022" s="21" t="s">
        <v>44</v>
      </c>
      <c r="F1022" s="18" t="s">
        <v>11</v>
      </c>
      <c r="G1022" s="18" t="s">
        <v>16</v>
      </c>
      <c r="H1022" s="17" t="s">
        <v>97</v>
      </c>
      <c r="I1022" s="18" t="s">
        <v>36</v>
      </c>
      <c r="J1022" s="99">
        <v>150</v>
      </c>
      <c r="K1022" s="99">
        <v>80</v>
      </c>
      <c r="L1022" s="99">
        <v>78</v>
      </c>
      <c r="M1022" s="158">
        <f t="shared" si="135"/>
        <v>97.5</v>
      </c>
    </row>
    <row r="1023" spans="1:13" x14ac:dyDescent="0.3">
      <c r="A1023" s="61" t="s">
        <v>63</v>
      </c>
      <c r="B1023" s="16">
        <v>673</v>
      </c>
      <c r="C1023" s="17" t="s">
        <v>21</v>
      </c>
      <c r="D1023" s="21">
        <v>13</v>
      </c>
      <c r="E1023" s="16">
        <v>51</v>
      </c>
      <c r="F1023" s="16">
        <v>5</v>
      </c>
      <c r="G1023" s="18" t="s">
        <v>16</v>
      </c>
      <c r="H1023" s="17" t="s">
        <v>64</v>
      </c>
      <c r="I1023" s="18" t="s">
        <v>19</v>
      </c>
      <c r="J1023" s="99">
        <f>J1024</f>
        <v>30</v>
      </c>
      <c r="K1023" s="99">
        <f>K1024</f>
        <v>12</v>
      </c>
      <c r="L1023" s="99">
        <f>L1024</f>
        <v>12</v>
      </c>
      <c r="M1023" s="158">
        <f t="shared" si="135"/>
        <v>100</v>
      </c>
    </row>
    <row r="1024" spans="1:13" ht="37.5" x14ac:dyDescent="0.3">
      <c r="A1024" s="51" t="s">
        <v>35</v>
      </c>
      <c r="B1024" s="16">
        <v>673</v>
      </c>
      <c r="C1024" s="17" t="s">
        <v>21</v>
      </c>
      <c r="D1024" s="21">
        <v>13</v>
      </c>
      <c r="E1024" s="16">
        <v>51</v>
      </c>
      <c r="F1024" s="16">
        <v>5</v>
      </c>
      <c r="G1024" s="18" t="s">
        <v>16</v>
      </c>
      <c r="H1024" s="17" t="s">
        <v>64</v>
      </c>
      <c r="I1024" s="18" t="s">
        <v>36</v>
      </c>
      <c r="J1024" s="99">
        <v>30</v>
      </c>
      <c r="K1024" s="99">
        <v>12</v>
      </c>
      <c r="L1024" s="99">
        <v>12</v>
      </c>
      <c r="M1024" s="158">
        <f t="shared" si="135"/>
        <v>100</v>
      </c>
    </row>
    <row r="1025" spans="1:13" ht="75" x14ac:dyDescent="0.3">
      <c r="A1025" s="40" t="s">
        <v>327</v>
      </c>
      <c r="B1025" s="16">
        <v>673</v>
      </c>
      <c r="C1025" s="17" t="s">
        <v>21</v>
      </c>
      <c r="D1025" s="21">
        <v>13</v>
      </c>
      <c r="E1025" s="18" t="s">
        <v>253</v>
      </c>
      <c r="F1025" s="18" t="s">
        <v>17</v>
      </c>
      <c r="G1025" s="18" t="s">
        <v>16</v>
      </c>
      <c r="H1025" s="17" t="s">
        <v>18</v>
      </c>
      <c r="I1025" s="18" t="s">
        <v>19</v>
      </c>
      <c r="J1025" s="99">
        <f t="shared" ref="J1025:L1026" si="141">J1026</f>
        <v>60</v>
      </c>
      <c r="K1025" s="99">
        <f t="shared" si="141"/>
        <v>0</v>
      </c>
      <c r="L1025" s="99">
        <f t="shared" si="141"/>
        <v>0</v>
      </c>
      <c r="M1025" s="158">
        <v>0</v>
      </c>
    </row>
    <row r="1026" spans="1:13" ht="75" x14ac:dyDescent="0.3">
      <c r="A1026" s="40" t="s">
        <v>481</v>
      </c>
      <c r="B1026" s="16">
        <v>673</v>
      </c>
      <c r="C1026" s="17" t="s">
        <v>21</v>
      </c>
      <c r="D1026" s="21">
        <v>13</v>
      </c>
      <c r="E1026" s="18" t="s">
        <v>253</v>
      </c>
      <c r="F1026" s="18" t="s">
        <v>17</v>
      </c>
      <c r="G1026" s="18" t="s">
        <v>16</v>
      </c>
      <c r="H1026" s="17" t="s">
        <v>482</v>
      </c>
      <c r="I1026" s="18" t="s">
        <v>19</v>
      </c>
      <c r="J1026" s="99">
        <f t="shared" si="141"/>
        <v>60</v>
      </c>
      <c r="K1026" s="99">
        <f t="shared" si="141"/>
        <v>0</v>
      </c>
      <c r="L1026" s="99">
        <f t="shared" si="141"/>
        <v>0</v>
      </c>
      <c r="M1026" s="158">
        <v>0</v>
      </c>
    </row>
    <row r="1027" spans="1:13" ht="37.5" x14ac:dyDescent="0.3">
      <c r="A1027" s="51" t="s">
        <v>35</v>
      </c>
      <c r="B1027" s="16">
        <v>673</v>
      </c>
      <c r="C1027" s="17" t="s">
        <v>21</v>
      </c>
      <c r="D1027" s="18">
        <v>13</v>
      </c>
      <c r="E1027" s="18" t="s">
        <v>253</v>
      </c>
      <c r="F1027" s="18" t="s">
        <v>17</v>
      </c>
      <c r="G1027" s="18" t="s">
        <v>16</v>
      </c>
      <c r="H1027" s="17" t="s">
        <v>482</v>
      </c>
      <c r="I1027" s="18" t="s">
        <v>36</v>
      </c>
      <c r="J1027" s="99">
        <v>60</v>
      </c>
      <c r="K1027" s="99">
        <v>0</v>
      </c>
      <c r="L1027" s="99">
        <v>0</v>
      </c>
      <c r="M1027" s="158">
        <v>0</v>
      </c>
    </row>
    <row r="1028" spans="1:13" ht="112.5" x14ac:dyDescent="0.3">
      <c r="A1028" s="95" t="s">
        <v>451</v>
      </c>
      <c r="B1028" s="18" t="s">
        <v>228</v>
      </c>
      <c r="C1028" s="17" t="s">
        <v>21</v>
      </c>
      <c r="D1028" s="17" t="s">
        <v>72</v>
      </c>
      <c r="E1028" s="18" t="s">
        <v>381</v>
      </c>
      <c r="F1028" s="17" t="s">
        <v>83</v>
      </c>
      <c r="G1028" s="18" t="s">
        <v>16</v>
      </c>
      <c r="H1028" s="17" t="s">
        <v>18</v>
      </c>
      <c r="I1028" s="18" t="s">
        <v>19</v>
      </c>
      <c r="J1028" s="99">
        <f t="shared" ref="J1028:L1029" si="142">J1029</f>
        <v>50</v>
      </c>
      <c r="K1028" s="99">
        <f t="shared" si="142"/>
        <v>0</v>
      </c>
      <c r="L1028" s="99">
        <f t="shared" si="142"/>
        <v>0</v>
      </c>
      <c r="M1028" s="158">
        <v>0</v>
      </c>
    </row>
    <row r="1029" spans="1:13" ht="56.25" x14ac:dyDescent="0.3">
      <c r="A1029" s="51" t="s">
        <v>383</v>
      </c>
      <c r="B1029" s="18" t="s">
        <v>228</v>
      </c>
      <c r="C1029" s="17" t="s">
        <v>21</v>
      </c>
      <c r="D1029" s="17" t="s">
        <v>72</v>
      </c>
      <c r="E1029" s="18" t="s">
        <v>381</v>
      </c>
      <c r="F1029" s="17" t="s">
        <v>83</v>
      </c>
      <c r="G1029" s="18" t="s">
        <v>16</v>
      </c>
      <c r="H1029" s="17" t="s">
        <v>382</v>
      </c>
      <c r="I1029" s="18" t="s">
        <v>19</v>
      </c>
      <c r="J1029" s="99">
        <f t="shared" si="142"/>
        <v>50</v>
      </c>
      <c r="K1029" s="99">
        <f t="shared" si="142"/>
        <v>0</v>
      </c>
      <c r="L1029" s="99">
        <f t="shared" si="142"/>
        <v>0</v>
      </c>
      <c r="M1029" s="158">
        <v>0</v>
      </c>
    </row>
    <row r="1030" spans="1:13" ht="37.5" x14ac:dyDescent="0.3">
      <c r="A1030" s="51" t="s">
        <v>35</v>
      </c>
      <c r="B1030" s="18" t="s">
        <v>228</v>
      </c>
      <c r="C1030" s="17" t="s">
        <v>21</v>
      </c>
      <c r="D1030" s="17" t="s">
        <v>72</v>
      </c>
      <c r="E1030" s="18" t="s">
        <v>381</v>
      </c>
      <c r="F1030" s="17" t="s">
        <v>83</v>
      </c>
      <c r="G1030" s="18" t="s">
        <v>16</v>
      </c>
      <c r="H1030" s="17" t="s">
        <v>382</v>
      </c>
      <c r="I1030" s="18" t="s">
        <v>36</v>
      </c>
      <c r="J1030" s="99">
        <v>50</v>
      </c>
      <c r="K1030" s="99">
        <v>0</v>
      </c>
      <c r="L1030" s="99">
        <v>0</v>
      </c>
      <c r="M1030" s="158">
        <v>0</v>
      </c>
    </row>
    <row r="1031" spans="1:13" x14ac:dyDescent="0.3">
      <c r="A1031" s="57" t="s">
        <v>75</v>
      </c>
      <c r="B1031" s="15" t="s">
        <v>228</v>
      </c>
      <c r="C1031" s="20" t="s">
        <v>52</v>
      </c>
      <c r="D1031" s="14" t="s">
        <v>16</v>
      </c>
      <c r="E1031" s="20" t="s">
        <v>16</v>
      </c>
      <c r="F1031" s="15" t="s">
        <v>17</v>
      </c>
      <c r="G1031" s="15" t="s">
        <v>16</v>
      </c>
      <c r="H1031" s="14" t="s">
        <v>18</v>
      </c>
      <c r="I1031" s="15" t="s">
        <v>19</v>
      </c>
      <c r="J1031" s="157">
        <f t="shared" ref="J1031:L1033" si="143">J1032</f>
        <v>11449.232</v>
      </c>
      <c r="K1031" s="157">
        <f t="shared" si="143"/>
        <v>11526.970000000001</v>
      </c>
      <c r="L1031" s="157">
        <f t="shared" si="143"/>
        <v>11104.220000000001</v>
      </c>
      <c r="M1031" s="158">
        <f t="shared" si="135"/>
        <v>96.332514095204544</v>
      </c>
    </row>
    <row r="1032" spans="1:13" x14ac:dyDescent="0.3">
      <c r="A1032" s="51" t="s">
        <v>76</v>
      </c>
      <c r="B1032" s="18" t="s">
        <v>228</v>
      </c>
      <c r="C1032" s="21" t="s">
        <v>52</v>
      </c>
      <c r="D1032" s="18" t="s">
        <v>98</v>
      </c>
      <c r="E1032" s="21" t="s">
        <v>16</v>
      </c>
      <c r="F1032" s="18" t="s">
        <v>17</v>
      </c>
      <c r="G1032" s="18" t="s">
        <v>16</v>
      </c>
      <c r="H1032" s="17" t="s">
        <v>18</v>
      </c>
      <c r="I1032" s="18" t="s">
        <v>19</v>
      </c>
      <c r="J1032" s="99">
        <f t="shared" si="143"/>
        <v>11449.232</v>
      </c>
      <c r="K1032" s="99">
        <f t="shared" si="143"/>
        <v>11526.970000000001</v>
      </c>
      <c r="L1032" s="99">
        <f t="shared" si="143"/>
        <v>11104.220000000001</v>
      </c>
      <c r="M1032" s="158">
        <f t="shared" si="135"/>
        <v>96.332514095204544</v>
      </c>
    </row>
    <row r="1033" spans="1:13" ht="75" x14ac:dyDescent="0.3">
      <c r="A1033" s="58" t="s">
        <v>297</v>
      </c>
      <c r="B1033" s="18" t="s">
        <v>228</v>
      </c>
      <c r="C1033" s="21" t="s">
        <v>52</v>
      </c>
      <c r="D1033" s="18" t="s">
        <v>98</v>
      </c>
      <c r="E1033" s="21" t="s">
        <v>52</v>
      </c>
      <c r="F1033" s="18" t="s">
        <v>17</v>
      </c>
      <c r="G1033" s="18" t="s">
        <v>16</v>
      </c>
      <c r="H1033" s="17" t="s">
        <v>18</v>
      </c>
      <c r="I1033" s="18" t="s">
        <v>19</v>
      </c>
      <c r="J1033" s="99">
        <f t="shared" si="143"/>
        <v>11449.232</v>
      </c>
      <c r="K1033" s="99">
        <f t="shared" si="143"/>
        <v>11526.970000000001</v>
      </c>
      <c r="L1033" s="99">
        <f t="shared" si="143"/>
        <v>11104.220000000001</v>
      </c>
      <c r="M1033" s="158">
        <f t="shared" si="135"/>
        <v>96.332514095204544</v>
      </c>
    </row>
    <row r="1034" spans="1:13" ht="56.25" x14ac:dyDescent="0.3">
      <c r="A1034" s="58" t="s">
        <v>266</v>
      </c>
      <c r="B1034" s="18" t="s">
        <v>228</v>
      </c>
      <c r="C1034" s="21" t="s">
        <v>52</v>
      </c>
      <c r="D1034" s="18" t="s">
        <v>98</v>
      </c>
      <c r="E1034" s="21" t="s">
        <v>52</v>
      </c>
      <c r="F1034" s="18" t="s">
        <v>9</v>
      </c>
      <c r="G1034" s="18" t="s">
        <v>16</v>
      </c>
      <c r="H1034" s="17" t="s">
        <v>18</v>
      </c>
      <c r="I1034" s="18" t="s">
        <v>19</v>
      </c>
      <c r="J1034" s="99">
        <f>J1035+J1040</f>
        <v>11449.232</v>
      </c>
      <c r="K1034" s="99">
        <f>K1035+K1040</f>
        <v>11526.970000000001</v>
      </c>
      <c r="L1034" s="99">
        <f>L1035+L1040</f>
        <v>11104.220000000001</v>
      </c>
      <c r="M1034" s="158">
        <f t="shared" si="135"/>
        <v>96.332514095204544</v>
      </c>
    </row>
    <row r="1035" spans="1:13" ht="37.5" x14ac:dyDescent="0.3">
      <c r="A1035" s="58" t="s">
        <v>318</v>
      </c>
      <c r="B1035" s="18" t="s">
        <v>228</v>
      </c>
      <c r="C1035" s="21" t="s">
        <v>52</v>
      </c>
      <c r="D1035" s="18" t="s">
        <v>98</v>
      </c>
      <c r="E1035" s="21" t="s">
        <v>52</v>
      </c>
      <c r="F1035" s="18" t="s">
        <v>9</v>
      </c>
      <c r="G1035" s="18" t="s">
        <v>21</v>
      </c>
      <c r="H1035" s="17" t="s">
        <v>18</v>
      </c>
      <c r="I1035" s="18" t="s">
        <v>19</v>
      </c>
      <c r="J1035" s="99">
        <f>J1036+J1038</f>
        <v>9140.1920000000009</v>
      </c>
      <c r="K1035" s="99">
        <f>K1036+K1038</f>
        <v>7556.88</v>
      </c>
      <c r="L1035" s="99">
        <f>L1036+L1038</f>
        <v>7556.88</v>
      </c>
      <c r="M1035" s="158">
        <f t="shared" si="135"/>
        <v>100</v>
      </c>
    </row>
    <row r="1036" spans="1:13" ht="56.25" x14ac:dyDescent="0.3">
      <c r="A1036" s="51" t="s">
        <v>293</v>
      </c>
      <c r="B1036" s="18" t="s">
        <v>228</v>
      </c>
      <c r="C1036" s="21" t="s">
        <v>52</v>
      </c>
      <c r="D1036" s="18" t="s">
        <v>98</v>
      </c>
      <c r="E1036" s="21" t="s">
        <v>52</v>
      </c>
      <c r="F1036" s="18" t="s">
        <v>9</v>
      </c>
      <c r="G1036" s="18" t="s">
        <v>21</v>
      </c>
      <c r="H1036" s="17" t="s">
        <v>238</v>
      </c>
      <c r="I1036" s="18" t="s">
        <v>19</v>
      </c>
      <c r="J1036" s="99">
        <f>J1037</f>
        <v>395.43200000000002</v>
      </c>
      <c r="K1036" s="99">
        <f>K1037</f>
        <v>478.76</v>
      </c>
      <c r="L1036" s="99">
        <f>L1037</f>
        <v>478.76</v>
      </c>
      <c r="M1036" s="158">
        <f t="shared" si="135"/>
        <v>100</v>
      </c>
    </row>
    <row r="1037" spans="1:13" ht="45" customHeight="1" x14ac:dyDescent="0.3">
      <c r="A1037" s="51" t="s">
        <v>35</v>
      </c>
      <c r="B1037" s="18" t="s">
        <v>228</v>
      </c>
      <c r="C1037" s="21" t="s">
        <v>52</v>
      </c>
      <c r="D1037" s="18" t="s">
        <v>98</v>
      </c>
      <c r="E1037" s="21" t="s">
        <v>52</v>
      </c>
      <c r="F1037" s="18" t="s">
        <v>9</v>
      </c>
      <c r="G1037" s="18" t="s">
        <v>21</v>
      </c>
      <c r="H1037" s="17" t="s">
        <v>238</v>
      </c>
      <c r="I1037" s="18" t="s">
        <v>36</v>
      </c>
      <c r="J1037" s="99">
        <v>395.43200000000002</v>
      </c>
      <c r="K1037" s="99">
        <v>478.76</v>
      </c>
      <c r="L1037" s="99">
        <v>478.76</v>
      </c>
      <c r="M1037" s="158">
        <f t="shared" si="135"/>
        <v>100</v>
      </c>
    </row>
    <row r="1038" spans="1:13" ht="56.25" x14ac:dyDescent="0.3">
      <c r="A1038" s="51" t="s">
        <v>438</v>
      </c>
      <c r="B1038" s="18" t="s">
        <v>228</v>
      </c>
      <c r="C1038" s="21" t="s">
        <v>52</v>
      </c>
      <c r="D1038" s="18" t="s">
        <v>98</v>
      </c>
      <c r="E1038" s="21" t="s">
        <v>52</v>
      </c>
      <c r="F1038" s="18" t="s">
        <v>9</v>
      </c>
      <c r="G1038" s="18" t="s">
        <v>21</v>
      </c>
      <c r="H1038" s="17" t="s">
        <v>390</v>
      </c>
      <c r="I1038" s="18" t="s">
        <v>19</v>
      </c>
      <c r="J1038" s="99">
        <f>J1039</f>
        <v>8744.76</v>
      </c>
      <c r="K1038" s="99">
        <f>K1039</f>
        <v>7078.12</v>
      </c>
      <c r="L1038" s="99">
        <f>L1039</f>
        <v>7078.12</v>
      </c>
      <c r="M1038" s="158">
        <f t="shared" si="135"/>
        <v>100</v>
      </c>
    </row>
    <row r="1039" spans="1:13" ht="37.5" x14ac:dyDescent="0.3">
      <c r="A1039" s="51" t="s">
        <v>35</v>
      </c>
      <c r="B1039" s="18" t="s">
        <v>228</v>
      </c>
      <c r="C1039" s="21" t="s">
        <v>52</v>
      </c>
      <c r="D1039" s="18" t="s">
        <v>98</v>
      </c>
      <c r="E1039" s="21" t="s">
        <v>52</v>
      </c>
      <c r="F1039" s="18" t="s">
        <v>9</v>
      </c>
      <c r="G1039" s="18" t="s">
        <v>21</v>
      </c>
      <c r="H1039" s="17" t="s">
        <v>390</v>
      </c>
      <c r="I1039" s="18" t="s">
        <v>36</v>
      </c>
      <c r="J1039" s="163">
        <v>8744.76</v>
      </c>
      <c r="K1039" s="163">
        <v>7078.12</v>
      </c>
      <c r="L1039" s="163">
        <v>7078.12</v>
      </c>
      <c r="M1039" s="158">
        <f t="shared" ref="M1039:M1099" si="144">L1039/K1039*100</f>
        <v>100</v>
      </c>
    </row>
    <row r="1040" spans="1:13" ht="56.25" x14ac:dyDescent="0.3">
      <c r="A1040" s="58" t="s">
        <v>319</v>
      </c>
      <c r="B1040" s="18" t="s">
        <v>228</v>
      </c>
      <c r="C1040" s="21" t="s">
        <v>52</v>
      </c>
      <c r="D1040" s="18" t="s">
        <v>98</v>
      </c>
      <c r="E1040" s="21" t="s">
        <v>52</v>
      </c>
      <c r="F1040" s="18" t="s">
        <v>9</v>
      </c>
      <c r="G1040" s="18" t="s">
        <v>43</v>
      </c>
      <c r="H1040" s="17" t="s">
        <v>18</v>
      </c>
      <c r="I1040" s="18" t="s">
        <v>19</v>
      </c>
      <c r="J1040" s="99">
        <f t="shared" ref="J1040:L1041" si="145">J1041</f>
        <v>2309.04</v>
      </c>
      <c r="K1040" s="99">
        <f t="shared" si="145"/>
        <v>3970.09</v>
      </c>
      <c r="L1040" s="99">
        <f t="shared" si="145"/>
        <v>3547.34</v>
      </c>
      <c r="M1040" s="158">
        <f t="shared" si="144"/>
        <v>89.351626789317123</v>
      </c>
    </row>
    <row r="1041" spans="1:13" ht="56.25" x14ac:dyDescent="0.3">
      <c r="A1041" s="51" t="s">
        <v>293</v>
      </c>
      <c r="B1041" s="18" t="s">
        <v>228</v>
      </c>
      <c r="C1041" s="21" t="s">
        <v>52</v>
      </c>
      <c r="D1041" s="18" t="s">
        <v>98</v>
      </c>
      <c r="E1041" s="21" t="s">
        <v>52</v>
      </c>
      <c r="F1041" s="18" t="s">
        <v>9</v>
      </c>
      <c r="G1041" s="18" t="s">
        <v>43</v>
      </c>
      <c r="H1041" s="17" t="s">
        <v>238</v>
      </c>
      <c r="I1041" s="18" t="s">
        <v>19</v>
      </c>
      <c r="J1041" s="99">
        <f t="shared" si="145"/>
        <v>2309.04</v>
      </c>
      <c r="K1041" s="99">
        <f t="shared" si="145"/>
        <v>3970.09</v>
      </c>
      <c r="L1041" s="99">
        <f t="shared" si="145"/>
        <v>3547.34</v>
      </c>
      <c r="M1041" s="158">
        <f t="shared" si="144"/>
        <v>89.351626789317123</v>
      </c>
    </row>
    <row r="1042" spans="1:13" ht="37.5" x14ac:dyDescent="0.3">
      <c r="A1042" s="51" t="s">
        <v>35</v>
      </c>
      <c r="B1042" s="18" t="s">
        <v>228</v>
      </c>
      <c r="C1042" s="21" t="s">
        <v>52</v>
      </c>
      <c r="D1042" s="18" t="s">
        <v>98</v>
      </c>
      <c r="E1042" s="21" t="s">
        <v>52</v>
      </c>
      <c r="F1042" s="18" t="s">
        <v>9</v>
      </c>
      <c r="G1042" s="18" t="s">
        <v>43</v>
      </c>
      <c r="H1042" s="17" t="s">
        <v>238</v>
      </c>
      <c r="I1042" s="18" t="s">
        <v>36</v>
      </c>
      <c r="J1042" s="163">
        <v>2309.04</v>
      </c>
      <c r="K1042" s="163">
        <v>3970.09</v>
      </c>
      <c r="L1042" s="163">
        <v>3547.34</v>
      </c>
      <c r="M1042" s="158">
        <f t="shared" si="144"/>
        <v>89.351626789317123</v>
      </c>
    </row>
    <row r="1043" spans="1:13" x14ac:dyDescent="0.3">
      <c r="A1043" s="60" t="s">
        <v>87</v>
      </c>
      <c r="B1043" s="15" t="s">
        <v>228</v>
      </c>
      <c r="C1043" s="14" t="s">
        <v>68</v>
      </c>
      <c r="D1043" s="14" t="s">
        <v>16</v>
      </c>
      <c r="E1043" s="15" t="s">
        <v>16</v>
      </c>
      <c r="F1043" s="15" t="s">
        <v>17</v>
      </c>
      <c r="G1043" s="15" t="s">
        <v>16</v>
      </c>
      <c r="H1043" s="14" t="s">
        <v>18</v>
      </c>
      <c r="I1043" s="15" t="s">
        <v>19</v>
      </c>
      <c r="J1043" s="157">
        <f>J1044+J1051</f>
        <v>1423.49</v>
      </c>
      <c r="K1043" s="157">
        <f>K1044+K1051</f>
        <v>1475.23</v>
      </c>
      <c r="L1043" s="157">
        <f>L1044+L1051</f>
        <v>1406.28</v>
      </c>
      <c r="M1043" s="158">
        <f t="shared" si="144"/>
        <v>95.326152532147518</v>
      </c>
    </row>
    <row r="1044" spans="1:13" x14ac:dyDescent="0.3">
      <c r="A1044" s="51" t="s">
        <v>215</v>
      </c>
      <c r="B1044" s="18" t="s">
        <v>228</v>
      </c>
      <c r="C1044" s="17" t="s">
        <v>68</v>
      </c>
      <c r="D1044" s="17" t="s">
        <v>43</v>
      </c>
      <c r="E1044" s="18" t="s">
        <v>16</v>
      </c>
      <c r="F1044" s="18" t="s">
        <v>17</v>
      </c>
      <c r="G1044" s="18" t="s">
        <v>16</v>
      </c>
      <c r="H1044" s="17" t="s">
        <v>18</v>
      </c>
      <c r="I1044" s="18" t="s">
        <v>19</v>
      </c>
      <c r="J1044" s="99">
        <f t="shared" ref="J1044:L1047" si="146">J1045</f>
        <v>307.02999999999997</v>
      </c>
      <c r="K1044" s="99">
        <f t="shared" si="146"/>
        <v>294.54000000000002</v>
      </c>
      <c r="L1044" s="99">
        <f t="shared" si="146"/>
        <v>294.54000000000002</v>
      </c>
      <c r="M1044" s="158">
        <f t="shared" si="144"/>
        <v>100</v>
      </c>
    </row>
    <row r="1045" spans="1:13" ht="75" x14ac:dyDescent="0.3">
      <c r="A1045" s="51" t="s">
        <v>278</v>
      </c>
      <c r="B1045" s="18" t="s">
        <v>228</v>
      </c>
      <c r="C1045" s="17" t="s">
        <v>68</v>
      </c>
      <c r="D1045" s="17" t="s">
        <v>43</v>
      </c>
      <c r="E1045" s="18" t="s">
        <v>53</v>
      </c>
      <c r="F1045" s="18" t="s">
        <v>17</v>
      </c>
      <c r="G1045" s="18" t="s">
        <v>16</v>
      </c>
      <c r="H1045" s="17" t="s">
        <v>18</v>
      </c>
      <c r="I1045" s="18" t="s">
        <v>19</v>
      </c>
      <c r="J1045" s="99">
        <f t="shared" si="146"/>
        <v>307.02999999999997</v>
      </c>
      <c r="K1045" s="99">
        <f t="shared" si="146"/>
        <v>294.54000000000002</v>
      </c>
      <c r="L1045" s="99">
        <f t="shared" si="146"/>
        <v>294.54000000000002</v>
      </c>
      <c r="M1045" s="158">
        <f t="shared" si="144"/>
        <v>100</v>
      </c>
    </row>
    <row r="1046" spans="1:13" ht="56.25" x14ac:dyDescent="0.3">
      <c r="A1046" s="51" t="s">
        <v>275</v>
      </c>
      <c r="B1046" s="18" t="s">
        <v>228</v>
      </c>
      <c r="C1046" s="17" t="s">
        <v>68</v>
      </c>
      <c r="D1046" s="17" t="s">
        <v>43</v>
      </c>
      <c r="E1046" s="18" t="s">
        <v>53</v>
      </c>
      <c r="F1046" s="18" t="s">
        <v>25</v>
      </c>
      <c r="G1046" s="18" t="s">
        <v>16</v>
      </c>
      <c r="H1046" s="17" t="s">
        <v>18</v>
      </c>
      <c r="I1046" s="18" t="s">
        <v>19</v>
      </c>
      <c r="J1046" s="99">
        <f t="shared" si="146"/>
        <v>307.02999999999997</v>
      </c>
      <c r="K1046" s="99">
        <f t="shared" si="146"/>
        <v>294.54000000000002</v>
      </c>
      <c r="L1046" s="99">
        <f t="shared" si="146"/>
        <v>294.54000000000002</v>
      </c>
      <c r="M1046" s="158">
        <f t="shared" si="144"/>
        <v>100</v>
      </c>
    </row>
    <row r="1047" spans="1:13" ht="37.5" x14ac:dyDescent="0.3">
      <c r="A1047" s="51" t="s">
        <v>285</v>
      </c>
      <c r="B1047" s="18" t="s">
        <v>228</v>
      </c>
      <c r="C1047" s="17" t="s">
        <v>68</v>
      </c>
      <c r="D1047" s="17" t="s">
        <v>43</v>
      </c>
      <c r="E1047" s="18" t="s">
        <v>53</v>
      </c>
      <c r="F1047" s="18" t="s">
        <v>25</v>
      </c>
      <c r="G1047" s="18" t="s">
        <v>21</v>
      </c>
      <c r="H1047" s="17" t="s">
        <v>18</v>
      </c>
      <c r="I1047" s="18" t="s">
        <v>19</v>
      </c>
      <c r="J1047" s="99">
        <f t="shared" si="146"/>
        <v>307.02999999999997</v>
      </c>
      <c r="K1047" s="99">
        <f t="shared" si="146"/>
        <v>294.54000000000002</v>
      </c>
      <c r="L1047" s="99">
        <f t="shared" si="146"/>
        <v>294.54000000000002</v>
      </c>
      <c r="M1047" s="158">
        <f t="shared" si="144"/>
        <v>100</v>
      </c>
    </row>
    <row r="1048" spans="1:13" x14ac:dyDescent="0.3">
      <c r="A1048" s="51" t="s">
        <v>354</v>
      </c>
      <c r="B1048" s="18" t="s">
        <v>228</v>
      </c>
      <c r="C1048" s="17" t="s">
        <v>68</v>
      </c>
      <c r="D1048" s="17" t="s">
        <v>43</v>
      </c>
      <c r="E1048" s="18" t="s">
        <v>53</v>
      </c>
      <c r="F1048" s="18" t="s">
        <v>25</v>
      </c>
      <c r="G1048" s="18" t="s">
        <v>21</v>
      </c>
      <c r="H1048" s="17" t="s">
        <v>277</v>
      </c>
      <c r="I1048" s="18" t="s">
        <v>19</v>
      </c>
      <c r="J1048" s="99">
        <f>J1049+J1050</f>
        <v>307.02999999999997</v>
      </c>
      <c r="K1048" s="99">
        <f>K1049+K1050</f>
        <v>294.54000000000002</v>
      </c>
      <c r="L1048" s="99">
        <f>L1049+L1050</f>
        <v>294.54000000000002</v>
      </c>
      <c r="M1048" s="158">
        <f t="shared" si="144"/>
        <v>100</v>
      </c>
    </row>
    <row r="1049" spans="1:13" ht="37.5" x14ac:dyDescent="0.3">
      <c r="A1049" s="51" t="s">
        <v>35</v>
      </c>
      <c r="B1049" s="18" t="s">
        <v>228</v>
      </c>
      <c r="C1049" s="17" t="s">
        <v>68</v>
      </c>
      <c r="D1049" s="17" t="s">
        <v>43</v>
      </c>
      <c r="E1049" s="18" t="s">
        <v>53</v>
      </c>
      <c r="F1049" s="18" t="s">
        <v>25</v>
      </c>
      <c r="G1049" s="18" t="s">
        <v>21</v>
      </c>
      <c r="H1049" s="17" t="s">
        <v>277</v>
      </c>
      <c r="I1049" s="18" t="s">
        <v>36</v>
      </c>
      <c r="J1049" s="99">
        <v>107.03</v>
      </c>
      <c r="K1049" s="99">
        <v>94.54</v>
      </c>
      <c r="L1049" s="99">
        <v>94.54</v>
      </c>
      <c r="M1049" s="158">
        <f t="shared" si="144"/>
        <v>100</v>
      </c>
    </row>
    <row r="1050" spans="1:13" x14ac:dyDescent="0.3">
      <c r="A1050" s="47" t="s">
        <v>37</v>
      </c>
      <c r="B1050" s="18" t="s">
        <v>228</v>
      </c>
      <c r="C1050" s="17" t="s">
        <v>68</v>
      </c>
      <c r="D1050" s="17" t="s">
        <v>43</v>
      </c>
      <c r="E1050" s="18" t="s">
        <v>53</v>
      </c>
      <c r="F1050" s="18" t="s">
        <v>25</v>
      </c>
      <c r="G1050" s="18" t="s">
        <v>21</v>
      </c>
      <c r="H1050" s="17" t="s">
        <v>277</v>
      </c>
      <c r="I1050" s="18" t="s">
        <v>38</v>
      </c>
      <c r="J1050" s="99">
        <v>200</v>
      </c>
      <c r="K1050" s="99">
        <v>200</v>
      </c>
      <c r="L1050" s="99">
        <v>200</v>
      </c>
      <c r="M1050" s="158">
        <f t="shared" si="144"/>
        <v>100</v>
      </c>
    </row>
    <row r="1051" spans="1:13" x14ac:dyDescent="0.3">
      <c r="A1051" s="51" t="s">
        <v>231</v>
      </c>
      <c r="B1051" s="18" t="s">
        <v>228</v>
      </c>
      <c r="C1051" s="17" t="s">
        <v>68</v>
      </c>
      <c r="D1051" s="17" t="s">
        <v>23</v>
      </c>
      <c r="E1051" s="18" t="s">
        <v>16</v>
      </c>
      <c r="F1051" s="17" t="s">
        <v>17</v>
      </c>
      <c r="G1051" s="18" t="s">
        <v>16</v>
      </c>
      <c r="H1051" s="17" t="s">
        <v>18</v>
      </c>
      <c r="I1051" s="18" t="s">
        <v>19</v>
      </c>
      <c r="J1051" s="99">
        <f>J1052+J1064</f>
        <v>1116.46</v>
      </c>
      <c r="K1051" s="99">
        <f>K1052+K1064</f>
        <v>1180.69</v>
      </c>
      <c r="L1051" s="99">
        <f>L1052+L1064</f>
        <v>1111.74</v>
      </c>
      <c r="M1051" s="158">
        <f t="shared" si="144"/>
        <v>94.160194462560014</v>
      </c>
    </row>
    <row r="1052" spans="1:13" ht="75" x14ac:dyDescent="0.3">
      <c r="A1052" s="51" t="s">
        <v>278</v>
      </c>
      <c r="B1052" s="18" t="s">
        <v>228</v>
      </c>
      <c r="C1052" s="17" t="s">
        <v>68</v>
      </c>
      <c r="D1052" s="17" t="s">
        <v>23</v>
      </c>
      <c r="E1052" s="18" t="s">
        <v>53</v>
      </c>
      <c r="F1052" s="17" t="s">
        <v>17</v>
      </c>
      <c r="G1052" s="18" t="s">
        <v>16</v>
      </c>
      <c r="H1052" s="17" t="s">
        <v>18</v>
      </c>
      <c r="I1052" s="18" t="s">
        <v>19</v>
      </c>
      <c r="J1052" s="99">
        <f>J1053+J1060</f>
        <v>1116.46</v>
      </c>
      <c r="K1052" s="99">
        <f>K1053+K1060</f>
        <v>1123.29</v>
      </c>
      <c r="L1052" s="99">
        <f>L1053+L1060</f>
        <v>1054.3399999999999</v>
      </c>
      <c r="M1052" s="158">
        <f t="shared" si="144"/>
        <v>93.861781018258867</v>
      </c>
    </row>
    <row r="1053" spans="1:13" ht="56.25" x14ac:dyDescent="0.3">
      <c r="A1053" s="51" t="s">
        <v>288</v>
      </c>
      <c r="B1053" s="18" t="s">
        <v>228</v>
      </c>
      <c r="C1053" s="17" t="s">
        <v>68</v>
      </c>
      <c r="D1053" s="17" t="s">
        <v>23</v>
      </c>
      <c r="E1053" s="18" t="s">
        <v>53</v>
      </c>
      <c r="F1053" s="17" t="s">
        <v>83</v>
      </c>
      <c r="G1053" s="18" t="s">
        <v>16</v>
      </c>
      <c r="H1053" s="17" t="s">
        <v>18</v>
      </c>
      <c r="I1053" s="18" t="s">
        <v>19</v>
      </c>
      <c r="J1053" s="99">
        <f>J1057+J1054</f>
        <v>650</v>
      </c>
      <c r="K1053" s="99">
        <f>K1057+K1054</f>
        <v>678.23</v>
      </c>
      <c r="L1053" s="99">
        <f>L1057+L1054</f>
        <v>680.03</v>
      </c>
      <c r="M1053" s="158">
        <f t="shared" si="144"/>
        <v>100.26539669433672</v>
      </c>
    </row>
    <row r="1054" spans="1:13" x14ac:dyDescent="0.3">
      <c r="A1054" s="51" t="s">
        <v>242</v>
      </c>
      <c r="B1054" s="17" t="s">
        <v>228</v>
      </c>
      <c r="C1054" s="17" t="s">
        <v>68</v>
      </c>
      <c r="D1054" s="17" t="s">
        <v>23</v>
      </c>
      <c r="E1054" s="18" t="s">
        <v>53</v>
      </c>
      <c r="F1054" s="18" t="s">
        <v>83</v>
      </c>
      <c r="G1054" s="18" t="s">
        <v>21</v>
      </c>
      <c r="H1054" s="17" t="s">
        <v>18</v>
      </c>
      <c r="I1054" s="18" t="s">
        <v>19</v>
      </c>
      <c r="J1054" s="99">
        <f t="shared" ref="J1054:L1055" si="147">J1055</f>
        <v>0</v>
      </c>
      <c r="K1054" s="99">
        <f t="shared" si="147"/>
        <v>0</v>
      </c>
      <c r="L1054" s="99">
        <f t="shared" si="147"/>
        <v>0</v>
      </c>
      <c r="M1054" s="158">
        <v>0</v>
      </c>
    </row>
    <row r="1055" spans="1:13" ht="37.5" x14ac:dyDescent="0.3">
      <c r="A1055" s="51" t="s">
        <v>243</v>
      </c>
      <c r="B1055" s="16">
        <v>673</v>
      </c>
      <c r="C1055" s="17" t="s">
        <v>68</v>
      </c>
      <c r="D1055" s="17" t="s">
        <v>23</v>
      </c>
      <c r="E1055" s="18" t="s">
        <v>53</v>
      </c>
      <c r="F1055" s="18" t="s">
        <v>83</v>
      </c>
      <c r="G1055" s="18" t="s">
        <v>21</v>
      </c>
      <c r="H1055" s="17" t="s">
        <v>218</v>
      </c>
      <c r="I1055" s="18" t="s">
        <v>19</v>
      </c>
      <c r="J1055" s="99">
        <f t="shared" si="147"/>
        <v>0</v>
      </c>
      <c r="K1055" s="99">
        <f t="shared" si="147"/>
        <v>0</v>
      </c>
      <c r="L1055" s="99">
        <f t="shared" si="147"/>
        <v>0</v>
      </c>
      <c r="M1055" s="158">
        <v>0</v>
      </c>
    </row>
    <row r="1056" spans="1:13" ht="37.5" x14ac:dyDescent="0.3">
      <c r="A1056" s="51" t="s">
        <v>35</v>
      </c>
      <c r="B1056" s="16">
        <v>673</v>
      </c>
      <c r="C1056" s="17" t="s">
        <v>68</v>
      </c>
      <c r="D1056" s="17" t="s">
        <v>23</v>
      </c>
      <c r="E1056" s="18" t="s">
        <v>53</v>
      </c>
      <c r="F1056" s="18" t="s">
        <v>83</v>
      </c>
      <c r="G1056" s="18" t="s">
        <v>21</v>
      </c>
      <c r="H1056" s="17" t="s">
        <v>218</v>
      </c>
      <c r="I1056" s="18" t="s">
        <v>36</v>
      </c>
      <c r="J1056" s="99">
        <v>0</v>
      </c>
      <c r="K1056" s="99">
        <v>0</v>
      </c>
      <c r="L1056" s="99">
        <v>0</v>
      </c>
      <c r="M1056" s="158">
        <v>0</v>
      </c>
    </row>
    <row r="1057" spans="1:13" x14ac:dyDescent="0.3">
      <c r="A1057" s="51" t="s">
        <v>245</v>
      </c>
      <c r="B1057" s="17" t="s">
        <v>228</v>
      </c>
      <c r="C1057" s="17" t="s">
        <v>68</v>
      </c>
      <c r="D1057" s="17" t="s">
        <v>23</v>
      </c>
      <c r="E1057" s="18" t="s">
        <v>53</v>
      </c>
      <c r="F1057" s="18" t="s">
        <v>83</v>
      </c>
      <c r="G1057" s="18" t="s">
        <v>52</v>
      </c>
      <c r="H1057" s="17" t="s">
        <v>18</v>
      </c>
      <c r="I1057" s="18" t="s">
        <v>19</v>
      </c>
      <c r="J1057" s="99">
        <f t="shared" ref="J1057:L1058" si="148">J1058</f>
        <v>650</v>
      </c>
      <c r="K1057" s="99">
        <f t="shared" si="148"/>
        <v>678.23</v>
      </c>
      <c r="L1057" s="99">
        <f t="shared" si="148"/>
        <v>680.03</v>
      </c>
      <c r="M1057" s="158">
        <f t="shared" si="144"/>
        <v>100.26539669433672</v>
      </c>
    </row>
    <row r="1058" spans="1:13" x14ac:dyDescent="0.3">
      <c r="A1058" s="51" t="s">
        <v>220</v>
      </c>
      <c r="B1058" s="16">
        <v>673</v>
      </c>
      <c r="C1058" s="17" t="s">
        <v>68</v>
      </c>
      <c r="D1058" s="17" t="s">
        <v>23</v>
      </c>
      <c r="E1058" s="18" t="s">
        <v>53</v>
      </c>
      <c r="F1058" s="18" t="s">
        <v>83</v>
      </c>
      <c r="G1058" s="18" t="s">
        <v>52</v>
      </c>
      <c r="H1058" s="17" t="s">
        <v>221</v>
      </c>
      <c r="I1058" s="18" t="s">
        <v>19</v>
      </c>
      <c r="J1058" s="99">
        <f t="shared" si="148"/>
        <v>650</v>
      </c>
      <c r="K1058" s="99">
        <f t="shared" si="148"/>
        <v>678.23</v>
      </c>
      <c r="L1058" s="99">
        <f t="shared" si="148"/>
        <v>680.03</v>
      </c>
      <c r="M1058" s="158">
        <f t="shared" si="144"/>
        <v>100.26539669433672</v>
      </c>
    </row>
    <row r="1059" spans="1:13" ht="37.5" x14ac:dyDescent="0.3">
      <c r="A1059" s="51" t="s">
        <v>35</v>
      </c>
      <c r="B1059" s="16">
        <v>673</v>
      </c>
      <c r="C1059" s="17" t="s">
        <v>68</v>
      </c>
      <c r="D1059" s="17" t="s">
        <v>23</v>
      </c>
      <c r="E1059" s="18" t="s">
        <v>53</v>
      </c>
      <c r="F1059" s="18" t="s">
        <v>83</v>
      </c>
      <c r="G1059" s="18" t="s">
        <v>52</v>
      </c>
      <c r="H1059" s="17" t="s">
        <v>221</v>
      </c>
      <c r="I1059" s="18" t="s">
        <v>36</v>
      </c>
      <c r="J1059" s="99">
        <v>650</v>
      </c>
      <c r="K1059" s="99">
        <v>678.23</v>
      </c>
      <c r="L1059" s="99">
        <v>680.03</v>
      </c>
      <c r="M1059" s="158">
        <f t="shared" si="144"/>
        <v>100.26539669433672</v>
      </c>
    </row>
    <row r="1060" spans="1:13" ht="56.25" x14ac:dyDescent="0.3">
      <c r="A1060" s="51" t="s">
        <v>241</v>
      </c>
      <c r="B1060" s="18" t="s">
        <v>228</v>
      </c>
      <c r="C1060" s="17" t="s">
        <v>68</v>
      </c>
      <c r="D1060" s="17" t="s">
        <v>23</v>
      </c>
      <c r="E1060" s="18" t="s">
        <v>53</v>
      </c>
      <c r="F1060" s="18" t="s">
        <v>9</v>
      </c>
      <c r="G1060" s="18" t="s">
        <v>16</v>
      </c>
      <c r="H1060" s="17" t="s">
        <v>18</v>
      </c>
      <c r="I1060" s="18" t="s">
        <v>19</v>
      </c>
      <c r="J1060" s="99">
        <f t="shared" ref="J1060:L1062" si="149">J1061</f>
        <v>466.46</v>
      </c>
      <c r="K1060" s="99">
        <f t="shared" si="149"/>
        <v>445.06</v>
      </c>
      <c r="L1060" s="99">
        <f t="shared" si="149"/>
        <v>374.31</v>
      </c>
      <c r="M1060" s="158">
        <f t="shared" si="144"/>
        <v>84.103266975239293</v>
      </c>
    </row>
    <row r="1061" spans="1:13" ht="37.5" x14ac:dyDescent="0.3">
      <c r="A1061" s="51" t="s">
        <v>279</v>
      </c>
      <c r="B1061" s="18" t="s">
        <v>228</v>
      </c>
      <c r="C1061" s="17" t="s">
        <v>68</v>
      </c>
      <c r="D1061" s="17" t="s">
        <v>23</v>
      </c>
      <c r="E1061" s="18" t="s">
        <v>53</v>
      </c>
      <c r="F1061" s="18" t="s">
        <v>9</v>
      </c>
      <c r="G1061" s="18" t="s">
        <v>21</v>
      </c>
      <c r="H1061" s="17" t="s">
        <v>18</v>
      </c>
      <c r="I1061" s="18" t="s">
        <v>19</v>
      </c>
      <c r="J1061" s="99">
        <f t="shared" si="149"/>
        <v>466.46</v>
      </c>
      <c r="K1061" s="99">
        <f t="shared" si="149"/>
        <v>445.06</v>
      </c>
      <c r="L1061" s="99">
        <f t="shared" si="149"/>
        <v>374.31</v>
      </c>
      <c r="M1061" s="158">
        <f t="shared" si="144"/>
        <v>84.103266975239293</v>
      </c>
    </row>
    <row r="1062" spans="1:13" ht="37.5" x14ac:dyDescent="0.3">
      <c r="A1062" s="51" t="s">
        <v>287</v>
      </c>
      <c r="B1062" s="18" t="s">
        <v>228</v>
      </c>
      <c r="C1062" s="17" t="s">
        <v>68</v>
      </c>
      <c r="D1062" s="17" t="s">
        <v>23</v>
      </c>
      <c r="E1062" s="18" t="s">
        <v>53</v>
      </c>
      <c r="F1062" s="18" t="s">
        <v>9</v>
      </c>
      <c r="G1062" s="18" t="s">
        <v>21</v>
      </c>
      <c r="H1062" s="17" t="s">
        <v>217</v>
      </c>
      <c r="I1062" s="18" t="s">
        <v>19</v>
      </c>
      <c r="J1062" s="99">
        <f t="shared" si="149"/>
        <v>466.46</v>
      </c>
      <c r="K1062" s="99">
        <f t="shared" si="149"/>
        <v>445.06</v>
      </c>
      <c r="L1062" s="99">
        <f t="shared" si="149"/>
        <v>374.31</v>
      </c>
      <c r="M1062" s="158">
        <f t="shared" si="144"/>
        <v>84.103266975239293</v>
      </c>
    </row>
    <row r="1063" spans="1:13" ht="37.5" x14ac:dyDescent="0.3">
      <c r="A1063" s="51" t="s">
        <v>35</v>
      </c>
      <c r="B1063" s="18" t="s">
        <v>228</v>
      </c>
      <c r="C1063" s="17" t="s">
        <v>68</v>
      </c>
      <c r="D1063" s="17" t="s">
        <v>23</v>
      </c>
      <c r="E1063" s="18" t="s">
        <v>53</v>
      </c>
      <c r="F1063" s="18" t="s">
        <v>9</v>
      </c>
      <c r="G1063" s="18" t="s">
        <v>21</v>
      </c>
      <c r="H1063" s="17" t="s">
        <v>217</v>
      </c>
      <c r="I1063" s="18" t="s">
        <v>36</v>
      </c>
      <c r="J1063" s="99">
        <v>466.46</v>
      </c>
      <c r="K1063" s="99">
        <v>445.06</v>
      </c>
      <c r="L1063" s="99">
        <v>374.31</v>
      </c>
      <c r="M1063" s="158">
        <f t="shared" si="144"/>
        <v>84.103266975239293</v>
      </c>
    </row>
    <row r="1064" spans="1:13" ht="75" x14ac:dyDescent="0.3">
      <c r="A1064" s="51" t="s">
        <v>422</v>
      </c>
      <c r="B1064" s="18" t="s">
        <v>228</v>
      </c>
      <c r="C1064" s="17" t="s">
        <v>68</v>
      </c>
      <c r="D1064" s="17" t="s">
        <v>23</v>
      </c>
      <c r="E1064" s="18" t="s">
        <v>113</v>
      </c>
      <c r="F1064" s="18" t="s">
        <v>17</v>
      </c>
      <c r="G1064" s="18" t="s">
        <v>16</v>
      </c>
      <c r="H1064" s="17" t="s">
        <v>18</v>
      </c>
      <c r="I1064" s="18" t="s">
        <v>19</v>
      </c>
      <c r="J1064" s="99">
        <f t="shared" ref="J1064:L1066" si="150">J1065</f>
        <v>0</v>
      </c>
      <c r="K1064" s="99">
        <f t="shared" si="150"/>
        <v>57.4</v>
      </c>
      <c r="L1064" s="99">
        <f t="shared" si="150"/>
        <v>57.4</v>
      </c>
      <c r="M1064" s="158">
        <f t="shared" si="144"/>
        <v>100</v>
      </c>
    </row>
    <row r="1065" spans="1:13" x14ac:dyDescent="0.3">
      <c r="A1065" s="51" t="s">
        <v>242</v>
      </c>
      <c r="B1065" s="18" t="s">
        <v>228</v>
      </c>
      <c r="C1065" s="17" t="s">
        <v>68</v>
      </c>
      <c r="D1065" s="17" t="s">
        <v>23</v>
      </c>
      <c r="E1065" s="18" t="s">
        <v>113</v>
      </c>
      <c r="F1065" s="18" t="s">
        <v>17</v>
      </c>
      <c r="G1065" s="18" t="s">
        <v>21</v>
      </c>
      <c r="H1065" s="17" t="s">
        <v>18</v>
      </c>
      <c r="I1065" s="18" t="s">
        <v>19</v>
      </c>
      <c r="J1065" s="99">
        <f t="shared" si="150"/>
        <v>0</v>
      </c>
      <c r="K1065" s="99">
        <f t="shared" si="150"/>
        <v>57.4</v>
      </c>
      <c r="L1065" s="99">
        <f t="shared" si="150"/>
        <v>57.4</v>
      </c>
      <c r="M1065" s="158">
        <f t="shared" si="144"/>
        <v>100</v>
      </c>
    </row>
    <row r="1066" spans="1:13" ht="37.5" x14ac:dyDescent="0.3">
      <c r="A1066" s="51" t="s">
        <v>243</v>
      </c>
      <c r="B1066" s="18" t="s">
        <v>228</v>
      </c>
      <c r="C1066" s="17" t="s">
        <v>68</v>
      </c>
      <c r="D1066" s="17" t="s">
        <v>23</v>
      </c>
      <c r="E1066" s="18" t="s">
        <v>113</v>
      </c>
      <c r="F1066" s="18" t="s">
        <v>17</v>
      </c>
      <c r="G1066" s="18" t="s">
        <v>21</v>
      </c>
      <c r="H1066" s="17" t="s">
        <v>218</v>
      </c>
      <c r="I1066" s="18" t="s">
        <v>19</v>
      </c>
      <c r="J1066" s="99">
        <f t="shared" si="150"/>
        <v>0</v>
      </c>
      <c r="K1066" s="99">
        <f t="shared" si="150"/>
        <v>57.4</v>
      </c>
      <c r="L1066" s="99">
        <f t="shared" si="150"/>
        <v>57.4</v>
      </c>
      <c r="M1066" s="158">
        <f t="shared" si="144"/>
        <v>100</v>
      </c>
    </row>
    <row r="1067" spans="1:13" ht="37.5" x14ac:dyDescent="0.3">
      <c r="A1067" s="51" t="s">
        <v>35</v>
      </c>
      <c r="B1067" s="18" t="s">
        <v>228</v>
      </c>
      <c r="C1067" s="17" t="s">
        <v>68</v>
      </c>
      <c r="D1067" s="17" t="s">
        <v>23</v>
      </c>
      <c r="E1067" s="18" t="s">
        <v>113</v>
      </c>
      <c r="F1067" s="18" t="s">
        <v>17</v>
      </c>
      <c r="G1067" s="18" t="s">
        <v>21</v>
      </c>
      <c r="H1067" s="17" t="s">
        <v>218</v>
      </c>
      <c r="I1067" s="18" t="s">
        <v>36</v>
      </c>
      <c r="J1067" s="99">
        <v>0</v>
      </c>
      <c r="K1067" s="99">
        <v>57.4</v>
      </c>
      <c r="L1067" s="99">
        <v>57.4</v>
      </c>
      <c r="M1067" s="158">
        <f t="shared" si="144"/>
        <v>100</v>
      </c>
    </row>
    <row r="1068" spans="1:13" x14ac:dyDescent="0.3">
      <c r="A1068" s="73" t="s">
        <v>177</v>
      </c>
      <c r="B1068" s="18" t="s">
        <v>228</v>
      </c>
      <c r="C1068" s="17" t="s">
        <v>113</v>
      </c>
      <c r="D1068" s="17" t="s">
        <v>16</v>
      </c>
      <c r="E1068" s="18" t="s">
        <v>16</v>
      </c>
      <c r="F1068" s="17" t="s">
        <v>17</v>
      </c>
      <c r="G1068" s="18" t="s">
        <v>16</v>
      </c>
      <c r="H1068" s="17" t="s">
        <v>18</v>
      </c>
      <c r="I1068" s="18" t="s">
        <v>19</v>
      </c>
      <c r="J1068" s="99">
        <f t="shared" ref="J1068:L1072" si="151">J1069</f>
        <v>0</v>
      </c>
      <c r="K1068" s="99">
        <f t="shared" si="151"/>
        <v>416.25</v>
      </c>
      <c r="L1068" s="99">
        <f t="shared" si="151"/>
        <v>0</v>
      </c>
      <c r="M1068" s="158">
        <f t="shared" si="144"/>
        <v>0</v>
      </c>
    </row>
    <row r="1069" spans="1:13" x14ac:dyDescent="0.3">
      <c r="A1069" s="51" t="s">
        <v>307</v>
      </c>
      <c r="B1069" s="18" t="s">
        <v>228</v>
      </c>
      <c r="C1069" s="17" t="s">
        <v>113</v>
      </c>
      <c r="D1069" s="17" t="s">
        <v>52</v>
      </c>
      <c r="E1069" s="18" t="s">
        <v>16</v>
      </c>
      <c r="F1069" s="17" t="s">
        <v>17</v>
      </c>
      <c r="G1069" s="18" t="s">
        <v>16</v>
      </c>
      <c r="H1069" s="17" t="s">
        <v>18</v>
      </c>
      <c r="I1069" s="18" t="s">
        <v>19</v>
      </c>
      <c r="J1069" s="99">
        <f t="shared" si="151"/>
        <v>0</v>
      </c>
      <c r="K1069" s="99">
        <f t="shared" si="151"/>
        <v>416.25</v>
      </c>
      <c r="L1069" s="99">
        <f t="shared" si="151"/>
        <v>0</v>
      </c>
      <c r="M1069" s="158">
        <f t="shared" si="144"/>
        <v>0</v>
      </c>
    </row>
    <row r="1070" spans="1:13" ht="56.25" x14ac:dyDescent="0.3">
      <c r="A1070" s="40" t="s">
        <v>358</v>
      </c>
      <c r="B1070" s="18" t="s">
        <v>228</v>
      </c>
      <c r="C1070" s="17" t="s">
        <v>113</v>
      </c>
      <c r="D1070" s="17" t="s">
        <v>52</v>
      </c>
      <c r="E1070" s="18" t="s">
        <v>91</v>
      </c>
      <c r="F1070" s="17" t="s">
        <v>17</v>
      </c>
      <c r="G1070" s="18" t="s">
        <v>16</v>
      </c>
      <c r="H1070" s="17" t="s">
        <v>18</v>
      </c>
      <c r="I1070" s="18" t="s">
        <v>19</v>
      </c>
      <c r="J1070" s="99">
        <f t="shared" si="151"/>
        <v>0</v>
      </c>
      <c r="K1070" s="99">
        <f t="shared" si="151"/>
        <v>416.25</v>
      </c>
      <c r="L1070" s="99">
        <f t="shared" si="151"/>
        <v>0</v>
      </c>
      <c r="M1070" s="158">
        <f t="shared" si="144"/>
        <v>0</v>
      </c>
    </row>
    <row r="1071" spans="1:13" ht="56.25" x14ac:dyDescent="0.3">
      <c r="A1071" s="51" t="s">
        <v>524</v>
      </c>
      <c r="B1071" s="18" t="s">
        <v>228</v>
      </c>
      <c r="C1071" s="17" t="s">
        <v>113</v>
      </c>
      <c r="D1071" s="17" t="s">
        <v>52</v>
      </c>
      <c r="E1071" s="18" t="s">
        <v>91</v>
      </c>
      <c r="F1071" s="17" t="s">
        <v>17</v>
      </c>
      <c r="G1071" s="18" t="s">
        <v>68</v>
      </c>
      <c r="H1071" s="17" t="s">
        <v>18</v>
      </c>
      <c r="I1071" s="18" t="s">
        <v>19</v>
      </c>
      <c r="J1071" s="99">
        <f t="shared" si="151"/>
        <v>0</v>
      </c>
      <c r="K1071" s="99">
        <f t="shared" si="151"/>
        <v>416.25</v>
      </c>
      <c r="L1071" s="99">
        <f t="shared" si="151"/>
        <v>0</v>
      </c>
      <c r="M1071" s="158">
        <f t="shared" si="144"/>
        <v>0</v>
      </c>
    </row>
    <row r="1072" spans="1:13" ht="37.5" x14ac:dyDescent="0.3">
      <c r="A1072" s="51" t="s">
        <v>526</v>
      </c>
      <c r="B1072" s="18" t="s">
        <v>228</v>
      </c>
      <c r="C1072" s="17" t="s">
        <v>113</v>
      </c>
      <c r="D1072" s="17" t="s">
        <v>52</v>
      </c>
      <c r="E1072" s="18" t="s">
        <v>91</v>
      </c>
      <c r="F1072" s="17" t="s">
        <v>17</v>
      </c>
      <c r="G1072" s="18" t="s">
        <v>68</v>
      </c>
      <c r="H1072" s="17" t="s">
        <v>525</v>
      </c>
      <c r="I1072" s="18" t="s">
        <v>19</v>
      </c>
      <c r="J1072" s="99">
        <f t="shared" si="151"/>
        <v>0</v>
      </c>
      <c r="K1072" s="99">
        <f t="shared" si="151"/>
        <v>416.25</v>
      </c>
      <c r="L1072" s="99">
        <f t="shared" si="151"/>
        <v>0</v>
      </c>
      <c r="M1072" s="158">
        <f t="shared" si="144"/>
        <v>0</v>
      </c>
    </row>
    <row r="1073" spans="1:13" ht="37.5" x14ac:dyDescent="0.3">
      <c r="A1073" s="51" t="s">
        <v>35</v>
      </c>
      <c r="B1073" s="18" t="s">
        <v>228</v>
      </c>
      <c r="C1073" s="17" t="s">
        <v>113</v>
      </c>
      <c r="D1073" s="17" t="s">
        <v>52</v>
      </c>
      <c r="E1073" s="18" t="s">
        <v>91</v>
      </c>
      <c r="F1073" s="17" t="s">
        <v>17</v>
      </c>
      <c r="G1073" s="18" t="s">
        <v>68</v>
      </c>
      <c r="H1073" s="17" t="s">
        <v>525</v>
      </c>
      <c r="I1073" s="18" t="s">
        <v>36</v>
      </c>
      <c r="J1073" s="99">
        <v>0</v>
      </c>
      <c r="K1073" s="99">
        <v>416.25</v>
      </c>
      <c r="L1073" s="99">
        <v>0</v>
      </c>
      <c r="M1073" s="158">
        <f t="shared" si="144"/>
        <v>0</v>
      </c>
    </row>
    <row r="1074" spans="1:13" ht="75" x14ac:dyDescent="0.3">
      <c r="A1074" s="74" t="s">
        <v>370</v>
      </c>
      <c r="B1074" s="15" t="s">
        <v>229</v>
      </c>
      <c r="C1074" s="14" t="s">
        <v>16</v>
      </c>
      <c r="D1074" s="14" t="s">
        <v>16</v>
      </c>
      <c r="E1074" s="15" t="s">
        <v>16</v>
      </c>
      <c r="F1074" s="14" t="s">
        <v>17</v>
      </c>
      <c r="G1074" s="15" t="s">
        <v>16</v>
      </c>
      <c r="H1074" s="14" t="s">
        <v>18</v>
      </c>
      <c r="I1074" s="15" t="s">
        <v>19</v>
      </c>
      <c r="J1074" s="157">
        <f>J1075+J1109+J1127+J1105</f>
        <v>10880.740000000002</v>
      </c>
      <c r="K1074" s="157">
        <f>K1075+K1109+K1127+K1105</f>
        <v>11096.07</v>
      </c>
      <c r="L1074" s="157">
        <f>L1075+L1109+L1127+L1105</f>
        <v>11003.619999999999</v>
      </c>
      <c r="M1074" s="158">
        <f t="shared" si="144"/>
        <v>99.166822127113463</v>
      </c>
    </row>
    <row r="1075" spans="1:13" x14ac:dyDescent="0.3">
      <c r="A1075" s="40" t="s">
        <v>20</v>
      </c>
      <c r="B1075" s="18" t="s">
        <v>229</v>
      </c>
      <c r="C1075" s="17" t="s">
        <v>21</v>
      </c>
      <c r="D1075" s="17" t="s">
        <v>16</v>
      </c>
      <c r="E1075" s="18" t="s">
        <v>16</v>
      </c>
      <c r="F1075" s="17" t="s">
        <v>17</v>
      </c>
      <c r="G1075" s="18" t="s">
        <v>16</v>
      </c>
      <c r="H1075" s="17" t="s">
        <v>18</v>
      </c>
      <c r="I1075" s="18" t="s">
        <v>19</v>
      </c>
      <c r="J1075" s="99">
        <f>J1076+J1090</f>
        <v>3450</v>
      </c>
      <c r="K1075" s="99">
        <f>K1076+K1090</f>
        <v>3589.13</v>
      </c>
      <c r="L1075" s="99">
        <f>L1076+L1090</f>
        <v>3564.15</v>
      </c>
      <c r="M1075" s="158">
        <f t="shared" si="144"/>
        <v>99.30400960678493</v>
      </c>
    </row>
    <row r="1076" spans="1:13" ht="75" x14ac:dyDescent="0.3">
      <c r="A1076" s="51" t="s">
        <v>45</v>
      </c>
      <c r="B1076" s="18" t="s">
        <v>229</v>
      </c>
      <c r="C1076" s="17" t="s">
        <v>21</v>
      </c>
      <c r="D1076" s="18" t="s">
        <v>52</v>
      </c>
      <c r="E1076" s="21" t="s">
        <v>16</v>
      </c>
      <c r="F1076" s="18" t="s">
        <v>17</v>
      </c>
      <c r="G1076" s="18" t="s">
        <v>16</v>
      </c>
      <c r="H1076" s="17" t="s">
        <v>18</v>
      </c>
      <c r="I1076" s="18" t="s">
        <v>19</v>
      </c>
      <c r="J1076" s="99">
        <f>J1077+J1085</f>
        <v>3269</v>
      </c>
      <c r="K1076" s="99">
        <f>K1077+K1085</f>
        <v>3470.13</v>
      </c>
      <c r="L1076" s="99">
        <f>L1077+L1085</f>
        <v>3459.9100000000003</v>
      </c>
      <c r="M1076" s="158">
        <f t="shared" si="144"/>
        <v>99.705486537968326</v>
      </c>
    </row>
    <row r="1077" spans="1:13" ht="37.5" x14ac:dyDescent="0.3">
      <c r="A1077" s="51" t="s">
        <v>46</v>
      </c>
      <c r="B1077" s="18" t="s">
        <v>229</v>
      </c>
      <c r="C1077" s="17" t="s">
        <v>21</v>
      </c>
      <c r="D1077" s="18" t="s">
        <v>52</v>
      </c>
      <c r="E1077" s="18" t="s">
        <v>44</v>
      </c>
      <c r="F1077" s="18" t="s">
        <v>17</v>
      </c>
      <c r="G1077" s="18" t="s">
        <v>16</v>
      </c>
      <c r="H1077" s="17" t="s">
        <v>18</v>
      </c>
      <c r="I1077" s="18" t="s">
        <v>19</v>
      </c>
      <c r="J1077" s="99">
        <f>J1078</f>
        <v>3269</v>
      </c>
      <c r="K1077" s="99">
        <f>K1078</f>
        <v>3434.12</v>
      </c>
      <c r="L1077" s="99">
        <f>L1078</f>
        <v>3423.9</v>
      </c>
      <c r="M1077" s="158">
        <f t="shared" si="144"/>
        <v>99.70239828544139</v>
      </c>
    </row>
    <row r="1078" spans="1:13" ht="37.5" x14ac:dyDescent="0.3">
      <c r="A1078" s="51" t="s">
        <v>47</v>
      </c>
      <c r="B1078" s="18" t="s">
        <v>229</v>
      </c>
      <c r="C1078" s="17" t="s">
        <v>21</v>
      </c>
      <c r="D1078" s="18" t="s">
        <v>52</v>
      </c>
      <c r="E1078" s="16">
        <v>51</v>
      </c>
      <c r="F1078" s="16">
        <v>2</v>
      </c>
      <c r="G1078" s="18" t="s">
        <v>16</v>
      </c>
      <c r="H1078" s="17" t="s">
        <v>18</v>
      </c>
      <c r="I1078" s="18" t="s">
        <v>19</v>
      </c>
      <c r="J1078" s="99">
        <f>J1079+J1083</f>
        <v>3269</v>
      </c>
      <c r="K1078" s="99">
        <f>K1079+K1083</f>
        <v>3434.12</v>
      </c>
      <c r="L1078" s="99">
        <f>L1079+L1083</f>
        <v>3423.9</v>
      </c>
      <c r="M1078" s="158">
        <f t="shared" si="144"/>
        <v>99.70239828544139</v>
      </c>
    </row>
    <row r="1079" spans="1:13" ht="37.5" x14ac:dyDescent="0.3">
      <c r="A1079" s="51" t="s">
        <v>33</v>
      </c>
      <c r="B1079" s="18" t="s">
        <v>229</v>
      </c>
      <c r="C1079" s="17" t="s">
        <v>21</v>
      </c>
      <c r="D1079" s="18" t="s">
        <v>52</v>
      </c>
      <c r="E1079" s="16">
        <v>51</v>
      </c>
      <c r="F1079" s="16">
        <v>2</v>
      </c>
      <c r="G1079" s="18" t="s">
        <v>16</v>
      </c>
      <c r="H1079" s="17" t="s">
        <v>27</v>
      </c>
      <c r="I1079" s="18" t="s">
        <v>19</v>
      </c>
      <c r="J1079" s="99">
        <f>J1080+J1081+J1082</f>
        <v>877.35</v>
      </c>
      <c r="K1079" s="99">
        <f>K1080+K1081+K1082</f>
        <v>877.35</v>
      </c>
      <c r="L1079" s="99">
        <f>L1080+L1081+L1082</f>
        <v>867.14</v>
      </c>
      <c r="M1079" s="158">
        <f t="shared" si="144"/>
        <v>98.836268307972858</v>
      </c>
    </row>
    <row r="1080" spans="1:13" ht="93.75" x14ac:dyDescent="0.3">
      <c r="A1080" s="51" t="s">
        <v>34</v>
      </c>
      <c r="B1080" s="18" t="s">
        <v>229</v>
      </c>
      <c r="C1080" s="17" t="s">
        <v>21</v>
      </c>
      <c r="D1080" s="18" t="s">
        <v>52</v>
      </c>
      <c r="E1080" s="16">
        <v>51</v>
      </c>
      <c r="F1080" s="16">
        <v>2</v>
      </c>
      <c r="G1080" s="18" t="s">
        <v>16</v>
      </c>
      <c r="H1080" s="17" t="s">
        <v>27</v>
      </c>
      <c r="I1080" s="18" t="s">
        <v>28</v>
      </c>
      <c r="J1080" s="99">
        <v>44.32</v>
      </c>
      <c r="K1080" s="99">
        <v>44.32</v>
      </c>
      <c r="L1080" s="99">
        <v>44.32</v>
      </c>
      <c r="M1080" s="158">
        <f t="shared" si="144"/>
        <v>100</v>
      </c>
    </row>
    <row r="1081" spans="1:13" ht="37.5" x14ac:dyDescent="0.3">
      <c r="A1081" s="51" t="s">
        <v>35</v>
      </c>
      <c r="B1081" s="18" t="s">
        <v>229</v>
      </c>
      <c r="C1081" s="17" t="s">
        <v>21</v>
      </c>
      <c r="D1081" s="18" t="s">
        <v>52</v>
      </c>
      <c r="E1081" s="16">
        <v>51</v>
      </c>
      <c r="F1081" s="16">
        <v>2</v>
      </c>
      <c r="G1081" s="18" t="s">
        <v>16</v>
      </c>
      <c r="H1081" s="17" t="s">
        <v>27</v>
      </c>
      <c r="I1081" s="18" t="s">
        <v>36</v>
      </c>
      <c r="J1081" s="99">
        <v>782.03</v>
      </c>
      <c r="K1081" s="99">
        <v>810.03</v>
      </c>
      <c r="L1081" s="99">
        <v>799.93</v>
      </c>
      <c r="M1081" s="158">
        <f t="shared" si="144"/>
        <v>98.753132600027158</v>
      </c>
    </row>
    <row r="1082" spans="1:13" x14ac:dyDescent="0.3">
      <c r="A1082" s="40" t="s">
        <v>37</v>
      </c>
      <c r="B1082" s="18" t="s">
        <v>229</v>
      </c>
      <c r="C1082" s="17" t="s">
        <v>21</v>
      </c>
      <c r="D1082" s="18" t="s">
        <v>52</v>
      </c>
      <c r="E1082" s="16">
        <v>51</v>
      </c>
      <c r="F1082" s="16">
        <v>2</v>
      </c>
      <c r="G1082" s="18" t="s">
        <v>16</v>
      </c>
      <c r="H1082" s="17" t="s">
        <v>27</v>
      </c>
      <c r="I1082" s="18" t="s">
        <v>38</v>
      </c>
      <c r="J1082" s="99">
        <v>51</v>
      </c>
      <c r="K1082" s="99">
        <v>23</v>
      </c>
      <c r="L1082" s="99">
        <v>22.89</v>
      </c>
      <c r="M1082" s="158">
        <f t="shared" si="144"/>
        <v>99.521739130434781</v>
      </c>
    </row>
    <row r="1083" spans="1:13" ht="37.5" x14ac:dyDescent="0.3">
      <c r="A1083" s="51" t="s">
        <v>39</v>
      </c>
      <c r="B1083" s="18" t="s">
        <v>229</v>
      </c>
      <c r="C1083" s="17" t="s">
        <v>21</v>
      </c>
      <c r="D1083" s="18" t="s">
        <v>52</v>
      </c>
      <c r="E1083" s="16">
        <v>51</v>
      </c>
      <c r="F1083" s="16">
        <v>2</v>
      </c>
      <c r="G1083" s="18" t="s">
        <v>16</v>
      </c>
      <c r="H1083" s="17" t="s">
        <v>30</v>
      </c>
      <c r="I1083" s="18" t="s">
        <v>19</v>
      </c>
      <c r="J1083" s="99">
        <f>J1084</f>
        <v>2391.65</v>
      </c>
      <c r="K1083" s="99">
        <f>K1084</f>
        <v>2556.77</v>
      </c>
      <c r="L1083" s="99">
        <f>L1084</f>
        <v>2556.7600000000002</v>
      </c>
      <c r="M1083" s="158">
        <f t="shared" si="144"/>
        <v>99.999608881518483</v>
      </c>
    </row>
    <row r="1084" spans="1:13" ht="93.75" x14ac:dyDescent="0.3">
      <c r="A1084" s="51" t="s">
        <v>34</v>
      </c>
      <c r="B1084" s="18" t="s">
        <v>229</v>
      </c>
      <c r="C1084" s="17" t="s">
        <v>21</v>
      </c>
      <c r="D1084" s="18" t="s">
        <v>52</v>
      </c>
      <c r="E1084" s="16">
        <v>51</v>
      </c>
      <c r="F1084" s="16">
        <v>2</v>
      </c>
      <c r="G1084" s="18" t="s">
        <v>16</v>
      </c>
      <c r="H1084" s="17" t="s">
        <v>30</v>
      </c>
      <c r="I1084" s="18" t="s">
        <v>28</v>
      </c>
      <c r="J1084" s="99">
        <v>2391.65</v>
      </c>
      <c r="K1084" s="99">
        <v>2556.77</v>
      </c>
      <c r="L1084" s="99">
        <v>2556.7600000000002</v>
      </c>
      <c r="M1084" s="158">
        <f t="shared" si="144"/>
        <v>99.999608881518483</v>
      </c>
    </row>
    <row r="1085" spans="1:13" ht="37.5" x14ac:dyDescent="0.3">
      <c r="A1085" s="147" t="s">
        <v>579</v>
      </c>
      <c r="B1085" s="18" t="s">
        <v>229</v>
      </c>
      <c r="C1085" s="17" t="s">
        <v>21</v>
      </c>
      <c r="D1085" s="18" t="s">
        <v>52</v>
      </c>
      <c r="E1085" s="16">
        <v>98</v>
      </c>
      <c r="F1085" s="16">
        <v>0</v>
      </c>
      <c r="G1085" s="18" t="s">
        <v>16</v>
      </c>
      <c r="H1085" s="17" t="s">
        <v>18</v>
      </c>
      <c r="I1085" s="18" t="s">
        <v>19</v>
      </c>
      <c r="J1085" s="99">
        <f t="shared" ref="J1085:L1087" si="152">J1086</f>
        <v>0</v>
      </c>
      <c r="K1085" s="99">
        <f t="shared" si="152"/>
        <v>36.01</v>
      </c>
      <c r="L1085" s="99">
        <f t="shared" si="152"/>
        <v>36.01</v>
      </c>
      <c r="M1085" s="158">
        <f t="shared" si="144"/>
        <v>100</v>
      </c>
    </row>
    <row r="1086" spans="1:13" x14ac:dyDescent="0.3">
      <c r="A1086" s="100" t="s">
        <v>580</v>
      </c>
      <c r="B1086" s="18" t="s">
        <v>229</v>
      </c>
      <c r="C1086" s="17" t="s">
        <v>21</v>
      </c>
      <c r="D1086" s="18" t="s">
        <v>52</v>
      </c>
      <c r="E1086" s="16">
        <v>98</v>
      </c>
      <c r="F1086" s="16">
        <v>1</v>
      </c>
      <c r="G1086" s="18" t="s">
        <v>16</v>
      </c>
      <c r="H1086" s="17" t="s">
        <v>18</v>
      </c>
      <c r="I1086" s="18" t="s">
        <v>19</v>
      </c>
      <c r="J1086" s="99">
        <f t="shared" si="152"/>
        <v>0</v>
      </c>
      <c r="K1086" s="99">
        <f t="shared" si="152"/>
        <v>36.01</v>
      </c>
      <c r="L1086" s="99">
        <f t="shared" si="152"/>
        <v>36.01</v>
      </c>
      <c r="M1086" s="158">
        <f t="shared" si="144"/>
        <v>100</v>
      </c>
    </row>
    <row r="1087" spans="1:13" ht="150" x14ac:dyDescent="0.3">
      <c r="A1087" s="51" t="s">
        <v>576</v>
      </c>
      <c r="B1087" s="18" t="s">
        <v>229</v>
      </c>
      <c r="C1087" s="17" t="s">
        <v>21</v>
      </c>
      <c r="D1087" s="18" t="s">
        <v>52</v>
      </c>
      <c r="E1087" s="16">
        <v>98</v>
      </c>
      <c r="F1087" s="16">
        <v>1</v>
      </c>
      <c r="G1087" s="18" t="s">
        <v>16</v>
      </c>
      <c r="H1087" s="17" t="s">
        <v>578</v>
      </c>
      <c r="I1087" s="18" t="s">
        <v>19</v>
      </c>
      <c r="J1087" s="99">
        <f t="shared" si="152"/>
        <v>0</v>
      </c>
      <c r="K1087" s="99">
        <f t="shared" si="152"/>
        <v>36.01</v>
      </c>
      <c r="L1087" s="99">
        <f t="shared" si="152"/>
        <v>36.01</v>
      </c>
      <c r="M1087" s="158">
        <f t="shared" si="144"/>
        <v>100</v>
      </c>
    </row>
    <row r="1088" spans="1:13" ht="93.75" x14ac:dyDescent="0.3">
      <c r="A1088" s="51" t="s">
        <v>34</v>
      </c>
      <c r="B1088" s="18" t="s">
        <v>229</v>
      </c>
      <c r="C1088" s="17" t="s">
        <v>21</v>
      </c>
      <c r="D1088" s="18" t="s">
        <v>52</v>
      </c>
      <c r="E1088" s="16">
        <v>98</v>
      </c>
      <c r="F1088" s="16">
        <v>1</v>
      </c>
      <c r="G1088" s="18" t="s">
        <v>16</v>
      </c>
      <c r="H1088" s="17" t="s">
        <v>578</v>
      </c>
      <c r="I1088" s="18" t="s">
        <v>28</v>
      </c>
      <c r="J1088" s="99">
        <v>0</v>
      </c>
      <c r="K1088" s="99">
        <v>36.01</v>
      </c>
      <c r="L1088" s="99">
        <v>36.01</v>
      </c>
      <c r="M1088" s="158">
        <f t="shared" si="144"/>
        <v>100</v>
      </c>
    </row>
    <row r="1089" spans="1:13" x14ac:dyDescent="0.3">
      <c r="A1089" s="51"/>
      <c r="B1089" s="18"/>
      <c r="C1089" s="17"/>
      <c r="D1089" s="17"/>
      <c r="E1089" s="16"/>
      <c r="F1089" s="16"/>
      <c r="G1089" s="17"/>
      <c r="H1089" s="17"/>
      <c r="I1089" s="18"/>
      <c r="J1089" s="99"/>
      <c r="K1089" s="99"/>
      <c r="L1089" s="99"/>
      <c r="M1089" s="158" t="e">
        <f t="shared" si="144"/>
        <v>#DIV/0!</v>
      </c>
    </row>
    <row r="1090" spans="1:13" x14ac:dyDescent="0.3">
      <c r="A1090" s="40" t="s">
        <v>40</v>
      </c>
      <c r="B1090" s="18" t="s">
        <v>229</v>
      </c>
      <c r="C1090" s="17" t="s">
        <v>21</v>
      </c>
      <c r="D1090" s="17">
        <v>13</v>
      </c>
      <c r="E1090" s="21" t="s">
        <v>16</v>
      </c>
      <c r="F1090" s="16">
        <v>0</v>
      </c>
      <c r="G1090" s="17" t="s">
        <v>18</v>
      </c>
      <c r="H1090" s="17" t="s">
        <v>19</v>
      </c>
      <c r="I1090" s="18" t="s">
        <v>19</v>
      </c>
      <c r="J1090" s="99">
        <f>J1091+J1098+J1100</f>
        <v>181</v>
      </c>
      <c r="K1090" s="99">
        <f>K1091+K1098+K1100</f>
        <v>119</v>
      </c>
      <c r="L1090" s="99">
        <f>L1091+L1098+L1100</f>
        <v>104.24</v>
      </c>
      <c r="M1090" s="158">
        <f t="shared" si="144"/>
        <v>87.596638655462172</v>
      </c>
    </row>
    <row r="1091" spans="1:13" ht="37.5" x14ac:dyDescent="0.3">
      <c r="A1091" s="51" t="s">
        <v>46</v>
      </c>
      <c r="B1091" s="18" t="s">
        <v>229</v>
      </c>
      <c r="C1091" s="17" t="s">
        <v>21</v>
      </c>
      <c r="D1091" s="17">
        <v>13</v>
      </c>
      <c r="E1091" s="16">
        <v>51</v>
      </c>
      <c r="F1091" s="16">
        <v>0</v>
      </c>
      <c r="G1091" s="18" t="s">
        <v>16</v>
      </c>
      <c r="H1091" s="17" t="s">
        <v>19</v>
      </c>
      <c r="I1091" s="18" t="s">
        <v>19</v>
      </c>
      <c r="J1091" s="99">
        <f>J1092</f>
        <v>95</v>
      </c>
      <c r="K1091" s="99">
        <f>K1092</f>
        <v>43</v>
      </c>
      <c r="L1091" s="99">
        <f>L1092</f>
        <v>28.24</v>
      </c>
      <c r="M1091" s="158">
        <f t="shared" si="144"/>
        <v>65.674418604651166</v>
      </c>
    </row>
    <row r="1092" spans="1:13" ht="37.5" x14ac:dyDescent="0.3">
      <c r="A1092" s="51" t="s">
        <v>60</v>
      </c>
      <c r="B1092" s="18" t="s">
        <v>229</v>
      </c>
      <c r="C1092" s="17" t="s">
        <v>21</v>
      </c>
      <c r="D1092" s="17">
        <v>13</v>
      </c>
      <c r="E1092" s="16">
        <v>51</v>
      </c>
      <c r="F1092" s="16">
        <v>5</v>
      </c>
      <c r="G1092" s="18" t="s">
        <v>16</v>
      </c>
      <c r="H1092" s="17" t="s">
        <v>18</v>
      </c>
      <c r="I1092" s="18" t="s">
        <v>19</v>
      </c>
      <c r="J1092" s="99">
        <f>J1093+J1095</f>
        <v>95</v>
      </c>
      <c r="K1092" s="99">
        <f>K1093+K1095</f>
        <v>43</v>
      </c>
      <c r="L1092" s="99">
        <f>L1093+L1095</f>
        <v>28.24</v>
      </c>
      <c r="M1092" s="158">
        <f t="shared" si="144"/>
        <v>65.674418604651166</v>
      </c>
    </row>
    <row r="1093" spans="1:13" x14ac:dyDescent="0.3">
      <c r="A1093" s="70" t="s">
        <v>302</v>
      </c>
      <c r="B1093" s="17" t="s">
        <v>229</v>
      </c>
      <c r="C1093" s="17" t="s">
        <v>21</v>
      </c>
      <c r="D1093" s="18">
        <v>13</v>
      </c>
      <c r="E1093" s="21" t="s">
        <v>44</v>
      </c>
      <c r="F1093" s="16">
        <v>5</v>
      </c>
      <c r="G1093" s="18" t="s">
        <v>16</v>
      </c>
      <c r="H1093" s="17" t="s">
        <v>97</v>
      </c>
      <c r="I1093" s="18" t="s">
        <v>19</v>
      </c>
      <c r="J1093" s="99">
        <f>J1094</f>
        <v>30</v>
      </c>
      <c r="K1093" s="99">
        <f>K1094</f>
        <v>8</v>
      </c>
      <c r="L1093" s="99">
        <f>L1094</f>
        <v>8</v>
      </c>
      <c r="M1093" s="158">
        <f t="shared" si="144"/>
        <v>100</v>
      </c>
    </row>
    <row r="1094" spans="1:13" ht="37.5" x14ac:dyDescent="0.3">
      <c r="A1094" s="51" t="s">
        <v>35</v>
      </c>
      <c r="B1094" s="17" t="s">
        <v>229</v>
      </c>
      <c r="C1094" s="17" t="s">
        <v>21</v>
      </c>
      <c r="D1094" s="18">
        <v>13</v>
      </c>
      <c r="E1094" s="21" t="s">
        <v>44</v>
      </c>
      <c r="F1094" s="18" t="s">
        <v>11</v>
      </c>
      <c r="G1094" s="18" t="s">
        <v>16</v>
      </c>
      <c r="H1094" s="17" t="s">
        <v>97</v>
      </c>
      <c r="I1094" s="18" t="s">
        <v>36</v>
      </c>
      <c r="J1094" s="99">
        <v>30</v>
      </c>
      <c r="K1094" s="99">
        <v>8</v>
      </c>
      <c r="L1094" s="99">
        <v>8</v>
      </c>
      <c r="M1094" s="158">
        <f t="shared" si="144"/>
        <v>100</v>
      </c>
    </row>
    <row r="1095" spans="1:13" x14ac:dyDescent="0.3">
      <c r="A1095" s="61" t="s">
        <v>63</v>
      </c>
      <c r="B1095" s="16">
        <v>674</v>
      </c>
      <c r="C1095" s="17" t="s">
        <v>21</v>
      </c>
      <c r="D1095" s="21">
        <v>13</v>
      </c>
      <c r="E1095" s="16">
        <v>51</v>
      </c>
      <c r="F1095" s="16">
        <v>5</v>
      </c>
      <c r="G1095" s="18" t="s">
        <v>16</v>
      </c>
      <c r="H1095" s="17" t="s">
        <v>64</v>
      </c>
      <c r="I1095" s="18" t="s">
        <v>19</v>
      </c>
      <c r="J1095" s="99">
        <f>J1096</f>
        <v>65</v>
      </c>
      <c r="K1095" s="99">
        <f>K1096</f>
        <v>35</v>
      </c>
      <c r="L1095" s="99">
        <f>L1096</f>
        <v>20.239999999999998</v>
      </c>
      <c r="M1095" s="158">
        <f t="shared" si="144"/>
        <v>57.828571428571429</v>
      </c>
    </row>
    <row r="1096" spans="1:13" ht="37.5" x14ac:dyDescent="0.3">
      <c r="A1096" s="51" t="s">
        <v>35</v>
      </c>
      <c r="B1096" s="16">
        <v>674</v>
      </c>
      <c r="C1096" s="17" t="s">
        <v>21</v>
      </c>
      <c r="D1096" s="21">
        <v>13</v>
      </c>
      <c r="E1096" s="16">
        <v>51</v>
      </c>
      <c r="F1096" s="16">
        <v>5</v>
      </c>
      <c r="G1096" s="18" t="s">
        <v>16</v>
      </c>
      <c r="H1096" s="17" t="s">
        <v>64</v>
      </c>
      <c r="I1096" s="18" t="s">
        <v>36</v>
      </c>
      <c r="J1096" s="99">
        <v>65</v>
      </c>
      <c r="K1096" s="99">
        <v>35</v>
      </c>
      <c r="L1096" s="99">
        <v>20.239999999999998</v>
      </c>
      <c r="M1096" s="158">
        <f t="shared" si="144"/>
        <v>57.828571428571429</v>
      </c>
    </row>
    <row r="1097" spans="1:13" ht="75" x14ac:dyDescent="0.3">
      <c r="A1097" s="40" t="s">
        <v>327</v>
      </c>
      <c r="B1097" s="16">
        <v>674</v>
      </c>
      <c r="C1097" s="17" t="s">
        <v>21</v>
      </c>
      <c r="D1097" s="21">
        <v>13</v>
      </c>
      <c r="E1097" s="18" t="s">
        <v>253</v>
      </c>
      <c r="F1097" s="18" t="s">
        <v>17</v>
      </c>
      <c r="G1097" s="18" t="s">
        <v>16</v>
      </c>
      <c r="H1097" s="17" t="s">
        <v>18</v>
      </c>
      <c r="I1097" s="18" t="s">
        <v>19</v>
      </c>
      <c r="J1097" s="99">
        <f t="shared" ref="J1097:L1098" si="153">J1098</f>
        <v>76</v>
      </c>
      <c r="K1097" s="99">
        <f t="shared" si="153"/>
        <v>76</v>
      </c>
      <c r="L1097" s="99">
        <f t="shared" si="153"/>
        <v>76</v>
      </c>
      <c r="M1097" s="158">
        <f t="shared" si="144"/>
        <v>100</v>
      </c>
    </row>
    <row r="1098" spans="1:13" ht="75" x14ac:dyDescent="0.3">
      <c r="A1098" s="40" t="s">
        <v>481</v>
      </c>
      <c r="B1098" s="16">
        <v>674</v>
      </c>
      <c r="C1098" s="17" t="s">
        <v>21</v>
      </c>
      <c r="D1098" s="21">
        <v>13</v>
      </c>
      <c r="E1098" s="18" t="s">
        <v>253</v>
      </c>
      <c r="F1098" s="18" t="s">
        <v>17</v>
      </c>
      <c r="G1098" s="18" t="s">
        <v>16</v>
      </c>
      <c r="H1098" s="17" t="s">
        <v>482</v>
      </c>
      <c r="I1098" s="18" t="s">
        <v>19</v>
      </c>
      <c r="J1098" s="99">
        <f t="shared" si="153"/>
        <v>76</v>
      </c>
      <c r="K1098" s="99">
        <f t="shared" si="153"/>
        <v>76</v>
      </c>
      <c r="L1098" s="99">
        <f t="shared" si="153"/>
        <v>76</v>
      </c>
      <c r="M1098" s="158">
        <f t="shared" si="144"/>
        <v>100</v>
      </c>
    </row>
    <row r="1099" spans="1:13" ht="37.5" x14ac:dyDescent="0.3">
      <c r="A1099" s="51" t="s">
        <v>35</v>
      </c>
      <c r="B1099" s="16">
        <v>674</v>
      </c>
      <c r="C1099" s="17" t="s">
        <v>21</v>
      </c>
      <c r="D1099" s="18">
        <v>13</v>
      </c>
      <c r="E1099" s="18" t="s">
        <v>253</v>
      </c>
      <c r="F1099" s="18" t="s">
        <v>17</v>
      </c>
      <c r="G1099" s="18" t="s">
        <v>16</v>
      </c>
      <c r="H1099" s="17" t="s">
        <v>482</v>
      </c>
      <c r="I1099" s="18" t="s">
        <v>36</v>
      </c>
      <c r="J1099" s="99">
        <v>76</v>
      </c>
      <c r="K1099" s="99">
        <v>76</v>
      </c>
      <c r="L1099" s="99">
        <v>76</v>
      </c>
      <c r="M1099" s="158">
        <f t="shared" si="144"/>
        <v>100</v>
      </c>
    </row>
    <row r="1100" spans="1:13" ht="112.5" x14ac:dyDescent="0.3">
      <c r="A1100" s="95" t="s">
        <v>451</v>
      </c>
      <c r="B1100" s="18" t="s">
        <v>229</v>
      </c>
      <c r="C1100" s="17" t="s">
        <v>21</v>
      </c>
      <c r="D1100" s="17" t="s">
        <v>72</v>
      </c>
      <c r="E1100" s="18" t="s">
        <v>381</v>
      </c>
      <c r="F1100" s="17" t="s">
        <v>83</v>
      </c>
      <c r="G1100" s="18" t="s">
        <v>16</v>
      </c>
      <c r="H1100" s="17" t="s">
        <v>18</v>
      </c>
      <c r="I1100" s="18" t="s">
        <v>19</v>
      </c>
      <c r="J1100" s="99">
        <f t="shared" ref="J1100:L1101" si="154">J1101</f>
        <v>10</v>
      </c>
      <c r="K1100" s="99">
        <f t="shared" si="154"/>
        <v>0</v>
      </c>
      <c r="L1100" s="99">
        <f t="shared" si="154"/>
        <v>0</v>
      </c>
      <c r="M1100" s="158">
        <v>0</v>
      </c>
    </row>
    <row r="1101" spans="1:13" ht="56.25" x14ac:dyDescent="0.3">
      <c r="A1101" s="51" t="s">
        <v>383</v>
      </c>
      <c r="B1101" s="18" t="s">
        <v>229</v>
      </c>
      <c r="C1101" s="17" t="s">
        <v>21</v>
      </c>
      <c r="D1101" s="17" t="s">
        <v>72</v>
      </c>
      <c r="E1101" s="18" t="s">
        <v>381</v>
      </c>
      <c r="F1101" s="17" t="s">
        <v>83</v>
      </c>
      <c r="G1101" s="18" t="s">
        <v>16</v>
      </c>
      <c r="H1101" s="17" t="s">
        <v>382</v>
      </c>
      <c r="I1101" s="18" t="s">
        <v>19</v>
      </c>
      <c r="J1101" s="99">
        <f t="shared" si="154"/>
        <v>10</v>
      </c>
      <c r="K1101" s="99">
        <f t="shared" si="154"/>
        <v>0</v>
      </c>
      <c r="L1101" s="99">
        <f t="shared" si="154"/>
        <v>0</v>
      </c>
      <c r="M1101" s="158">
        <v>0</v>
      </c>
    </row>
    <row r="1102" spans="1:13" ht="37.5" x14ac:dyDescent="0.3">
      <c r="A1102" s="51" t="s">
        <v>35</v>
      </c>
      <c r="B1102" s="18" t="s">
        <v>229</v>
      </c>
      <c r="C1102" s="17" t="s">
        <v>21</v>
      </c>
      <c r="D1102" s="17" t="s">
        <v>72</v>
      </c>
      <c r="E1102" s="18" t="s">
        <v>381</v>
      </c>
      <c r="F1102" s="17" t="s">
        <v>83</v>
      </c>
      <c r="G1102" s="18" t="s">
        <v>16</v>
      </c>
      <c r="H1102" s="17" t="s">
        <v>382</v>
      </c>
      <c r="I1102" s="18" t="s">
        <v>36</v>
      </c>
      <c r="J1102" s="99">
        <v>10</v>
      </c>
      <c r="K1102" s="99">
        <v>0</v>
      </c>
      <c r="L1102" s="99">
        <v>0</v>
      </c>
      <c r="M1102" s="158">
        <v>0</v>
      </c>
    </row>
    <row r="1103" spans="1:13" ht="37.5" x14ac:dyDescent="0.3">
      <c r="A1103" s="84" t="s">
        <v>73</v>
      </c>
      <c r="B1103" s="15" t="s">
        <v>229</v>
      </c>
      <c r="C1103" s="15" t="s">
        <v>23</v>
      </c>
      <c r="D1103" s="14">
        <v>0</v>
      </c>
      <c r="E1103" s="13">
        <v>0</v>
      </c>
      <c r="F1103" s="13">
        <v>0</v>
      </c>
      <c r="G1103" s="15" t="s">
        <v>16</v>
      </c>
      <c r="H1103" s="14" t="s">
        <v>18</v>
      </c>
      <c r="I1103" s="15" t="s">
        <v>19</v>
      </c>
      <c r="J1103" s="157">
        <f t="shared" ref="J1103:L1107" si="155">J1104</f>
        <v>20</v>
      </c>
      <c r="K1103" s="157">
        <f t="shared" si="155"/>
        <v>0</v>
      </c>
      <c r="L1103" s="157">
        <f t="shared" si="155"/>
        <v>0</v>
      </c>
      <c r="M1103" s="158">
        <v>0</v>
      </c>
    </row>
    <row r="1104" spans="1:13" ht="56.25" x14ac:dyDescent="0.3">
      <c r="A1104" s="51" t="s">
        <v>385</v>
      </c>
      <c r="B1104" s="18" t="s">
        <v>229</v>
      </c>
      <c r="C1104" s="18" t="s">
        <v>23</v>
      </c>
      <c r="D1104" s="18">
        <v>10</v>
      </c>
      <c r="E1104" s="16">
        <v>0</v>
      </c>
      <c r="F1104" s="16">
        <v>0</v>
      </c>
      <c r="G1104" s="18" t="s">
        <v>16</v>
      </c>
      <c r="H1104" s="17" t="s">
        <v>18</v>
      </c>
      <c r="I1104" s="18" t="s">
        <v>19</v>
      </c>
      <c r="J1104" s="99">
        <f t="shared" si="155"/>
        <v>20</v>
      </c>
      <c r="K1104" s="99">
        <f t="shared" si="155"/>
        <v>0</v>
      </c>
      <c r="L1104" s="99">
        <f t="shared" si="155"/>
        <v>0</v>
      </c>
      <c r="M1104" s="158">
        <v>0</v>
      </c>
    </row>
    <row r="1105" spans="1:13" ht="75" x14ac:dyDescent="0.3">
      <c r="A1105" s="58" t="s">
        <v>269</v>
      </c>
      <c r="B1105" s="18" t="s">
        <v>229</v>
      </c>
      <c r="C1105" s="18" t="s">
        <v>23</v>
      </c>
      <c r="D1105" s="18">
        <v>10</v>
      </c>
      <c r="E1105" s="18" t="s">
        <v>23</v>
      </c>
      <c r="F1105" s="16">
        <v>0</v>
      </c>
      <c r="G1105" s="18" t="s">
        <v>16</v>
      </c>
      <c r="H1105" s="17" t="s">
        <v>18</v>
      </c>
      <c r="I1105" s="18" t="s">
        <v>19</v>
      </c>
      <c r="J1105" s="99">
        <f t="shared" ref="J1105:L1106" si="156">J1106</f>
        <v>20</v>
      </c>
      <c r="K1105" s="99">
        <f t="shared" si="156"/>
        <v>0</v>
      </c>
      <c r="L1105" s="99">
        <f t="shared" si="156"/>
        <v>0</v>
      </c>
      <c r="M1105" s="158">
        <v>0</v>
      </c>
    </row>
    <row r="1106" spans="1:13" ht="56.25" x14ac:dyDescent="0.3">
      <c r="A1106" s="58" t="s">
        <v>180</v>
      </c>
      <c r="B1106" s="18" t="s">
        <v>229</v>
      </c>
      <c r="C1106" s="18" t="s">
        <v>23</v>
      </c>
      <c r="D1106" s="18">
        <v>10</v>
      </c>
      <c r="E1106" s="21" t="s">
        <v>23</v>
      </c>
      <c r="F1106" s="18" t="s">
        <v>17</v>
      </c>
      <c r="G1106" s="18" t="s">
        <v>43</v>
      </c>
      <c r="H1106" s="17" t="s">
        <v>18</v>
      </c>
      <c r="I1106" s="18" t="s">
        <v>19</v>
      </c>
      <c r="J1106" s="99">
        <f t="shared" si="156"/>
        <v>20</v>
      </c>
      <c r="K1106" s="99">
        <f t="shared" si="156"/>
        <v>0</v>
      </c>
      <c r="L1106" s="99">
        <f t="shared" si="156"/>
        <v>0</v>
      </c>
      <c r="M1106" s="158">
        <v>0</v>
      </c>
    </row>
    <row r="1107" spans="1:13" ht="75" x14ac:dyDescent="0.3">
      <c r="A1107" s="67" t="s">
        <v>208</v>
      </c>
      <c r="B1107" s="18" t="s">
        <v>229</v>
      </c>
      <c r="C1107" s="18" t="s">
        <v>23</v>
      </c>
      <c r="D1107" s="18">
        <v>10</v>
      </c>
      <c r="E1107" s="21" t="s">
        <v>23</v>
      </c>
      <c r="F1107" s="18" t="s">
        <v>17</v>
      </c>
      <c r="G1107" s="18" t="s">
        <v>43</v>
      </c>
      <c r="H1107" s="17" t="s">
        <v>375</v>
      </c>
      <c r="I1107" s="18" t="s">
        <v>19</v>
      </c>
      <c r="J1107" s="99">
        <f t="shared" si="155"/>
        <v>20</v>
      </c>
      <c r="K1107" s="99">
        <f t="shared" si="155"/>
        <v>0</v>
      </c>
      <c r="L1107" s="99">
        <f t="shared" si="155"/>
        <v>0</v>
      </c>
      <c r="M1107" s="158">
        <v>0</v>
      </c>
    </row>
    <row r="1108" spans="1:13" ht="36.6" customHeight="1" x14ac:dyDescent="0.3">
      <c r="A1108" s="51" t="s">
        <v>35</v>
      </c>
      <c r="B1108" s="18" t="s">
        <v>229</v>
      </c>
      <c r="C1108" s="18" t="s">
        <v>23</v>
      </c>
      <c r="D1108" s="18">
        <v>10</v>
      </c>
      <c r="E1108" s="21" t="s">
        <v>23</v>
      </c>
      <c r="F1108" s="18" t="s">
        <v>17</v>
      </c>
      <c r="G1108" s="18" t="s">
        <v>43</v>
      </c>
      <c r="H1108" s="17" t="s">
        <v>375</v>
      </c>
      <c r="I1108" s="18" t="s">
        <v>36</v>
      </c>
      <c r="J1108" s="99">
        <v>20</v>
      </c>
      <c r="K1108" s="99">
        <v>0</v>
      </c>
      <c r="L1108" s="99">
        <v>0</v>
      </c>
      <c r="M1108" s="158">
        <v>0</v>
      </c>
    </row>
    <row r="1109" spans="1:13" x14ac:dyDescent="0.3">
      <c r="A1109" s="57" t="s">
        <v>75</v>
      </c>
      <c r="B1109" s="15" t="s">
        <v>229</v>
      </c>
      <c r="C1109" s="20" t="s">
        <v>52</v>
      </c>
      <c r="D1109" s="14" t="s">
        <v>16</v>
      </c>
      <c r="E1109" s="20" t="s">
        <v>16</v>
      </c>
      <c r="F1109" s="15" t="s">
        <v>17</v>
      </c>
      <c r="G1109" s="15" t="s">
        <v>16</v>
      </c>
      <c r="H1109" s="14" t="s">
        <v>18</v>
      </c>
      <c r="I1109" s="15" t="s">
        <v>19</v>
      </c>
      <c r="J1109" s="157">
        <f t="shared" ref="J1109:L1110" si="157">J1110</f>
        <v>6496.29</v>
      </c>
      <c r="K1109" s="157">
        <f t="shared" si="157"/>
        <v>6308.9000000000005</v>
      </c>
      <c r="L1109" s="157">
        <f t="shared" si="157"/>
        <v>6291.32</v>
      </c>
      <c r="M1109" s="158">
        <f t="shared" ref="M1109:M1164" si="158">L1109/K1109*100</f>
        <v>99.721346034966459</v>
      </c>
    </row>
    <row r="1110" spans="1:13" x14ac:dyDescent="0.3">
      <c r="A1110" s="51" t="s">
        <v>76</v>
      </c>
      <c r="B1110" s="18" t="s">
        <v>229</v>
      </c>
      <c r="C1110" s="21" t="s">
        <v>52</v>
      </c>
      <c r="D1110" s="18" t="s">
        <v>98</v>
      </c>
      <c r="E1110" s="21" t="s">
        <v>16</v>
      </c>
      <c r="F1110" s="18" t="s">
        <v>17</v>
      </c>
      <c r="G1110" s="18" t="s">
        <v>16</v>
      </c>
      <c r="H1110" s="17" t="s">
        <v>18</v>
      </c>
      <c r="I1110" s="18" t="s">
        <v>19</v>
      </c>
      <c r="J1110" s="99">
        <f t="shared" si="157"/>
        <v>6496.29</v>
      </c>
      <c r="K1110" s="99">
        <f t="shared" si="157"/>
        <v>6308.9000000000005</v>
      </c>
      <c r="L1110" s="99">
        <f t="shared" si="157"/>
        <v>6291.32</v>
      </c>
      <c r="M1110" s="158">
        <f t="shared" si="158"/>
        <v>99.721346034966459</v>
      </c>
    </row>
    <row r="1111" spans="1:13" ht="75" x14ac:dyDescent="0.3">
      <c r="A1111" s="58" t="s">
        <v>297</v>
      </c>
      <c r="B1111" s="18" t="s">
        <v>229</v>
      </c>
      <c r="C1111" s="21" t="s">
        <v>52</v>
      </c>
      <c r="D1111" s="18" t="s">
        <v>98</v>
      </c>
      <c r="E1111" s="21" t="s">
        <v>52</v>
      </c>
      <c r="F1111" s="18" t="s">
        <v>17</v>
      </c>
      <c r="G1111" s="18" t="s">
        <v>16</v>
      </c>
      <c r="H1111" s="17" t="s">
        <v>18</v>
      </c>
      <c r="I1111" s="18" t="s">
        <v>19</v>
      </c>
      <c r="J1111" s="99">
        <f>J1112+J1118+J1121</f>
        <v>6496.29</v>
      </c>
      <c r="K1111" s="99">
        <f>K1112+K1118+K1121</f>
        <v>6308.9000000000005</v>
      </c>
      <c r="L1111" s="99">
        <f>L1112+L1118+L1121</f>
        <v>6291.32</v>
      </c>
      <c r="M1111" s="158">
        <f t="shared" si="158"/>
        <v>99.721346034966459</v>
      </c>
    </row>
    <row r="1112" spans="1:13" ht="56.25" x14ac:dyDescent="0.3">
      <c r="A1112" s="58" t="s">
        <v>266</v>
      </c>
      <c r="B1112" s="18" t="s">
        <v>229</v>
      </c>
      <c r="C1112" s="21" t="s">
        <v>52</v>
      </c>
      <c r="D1112" s="18" t="s">
        <v>98</v>
      </c>
      <c r="E1112" s="21" t="s">
        <v>52</v>
      </c>
      <c r="F1112" s="18" t="s">
        <v>9</v>
      </c>
      <c r="G1112" s="18" t="s">
        <v>16</v>
      </c>
      <c r="H1112" s="17" t="s">
        <v>18</v>
      </c>
      <c r="I1112" s="18" t="s">
        <v>19</v>
      </c>
      <c r="J1112" s="99">
        <f>J1113</f>
        <v>4961.0199999999995</v>
      </c>
      <c r="K1112" s="99">
        <f>K1113</f>
        <v>5071.63</v>
      </c>
      <c r="L1112" s="99">
        <f>L1113</f>
        <v>5111.5</v>
      </c>
      <c r="M1112" s="158">
        <f t="shared" si="158"/>
        <v>100.78613779002016</v>
      </c>
    </row>
    <row r="1113" spans="1:13" ht="37.5" x14ac:dyDescent="0.3">
      <c r="A1113" s="58" t="s">
        <v>318</v>
      </c>
      <c r="B1113" s="18" t="s">
        <v>229</v>
      </c>
      <c r="C1113" s="21" t="s">
        <v>52</v>
      </c>
      <c r="D1113" s="18" t="s">
        <v>98</v>
      </c>
      <c r="E1113" s="21" t="s">
        <v>52</v>
      </c>
      <c r="F1113" s="18" t="s">
        <v>9</v>
      </c>
      <c r="G1113" s="18" t="s">
        <v>21</v>
      </c>
      <c r="H1113" s="17" t="s">
        <v>18</v>
      </c>
      <c r="I1113" s="18" t="s">
        <v>19</v>
      </c>
      <c r="J1113" s="99">
        <f>J1114+J1116</f>
        <v>4961.0199999999995</v>
      </c>
      <c r="K1113" s="99">
        <f>K1114+K1116</f>
        <v>5071.63</v>
      </c>
      <c r="L1113" s="99">
        <f>L1114+L1116</f>
        <v>5111.5</v>
      </c>
      <c r="M1113" s="158">
        <f t="shared" si="158"/>
        <v>100.78613779002016</v>
      </c>
    </row>
    <row r="1114" spans="1:13" x14ac:dyDescent="0.3">
      <c r="A1114" s="51" t="s">
        <v>298</v>
      </c>
      <c r="B1114" s="18" t="s">
        <v>229</v>
      </c>
      <c r="C1114" s="21" t="s">
        <v>52</v>
      </c>
      <c r="D1114" s="18" t="s">
        <v>98</v>
      </c>
      <c r="E1114" s="21" t="s">
        <v>52</v>
      </c>
      <c r="F1114" s="18" t="s">
        <v>9</v>
      </c>
      <c r="G1114" s="18" t="s">
        <v>21</v>
      </c>
      <c r="H1114" s="17" t="s">
        <v>238</v>
      </c>
      <c r="I1114" s="18" t="s">
        <v>19</v>
      </c>
      <c r="J1114" s="99">
        <f>J1115</f>
        <v>603.05200000000002</v>
      </c>
      <c r="K1114" s="99">
        <f>K1115</f>
        <v>996.93</v>
      </c>
      <c r="L1114" s="99">
        <f>L1115</f>
        <v>1036.8</v>
      </c>
      <c r="M1114" s="158">
        <f t="shared" si="158"/>
        <v>103.99927778279317</v>
      </c>
    </row>
    <row r="1115" spans="1:13" ht="37.5" x14ac:dyDescent="0.3">
      <c r="A1115" s="51" t="s">
        <v>35</v>
      </c>
      <c r="B1115" s="18" t="s">
        <v>229</v>
      </c>
      <c r="C1115" s="21" t="s">
        <v>52</v>
      </c>
      <c r="D1115" s="18" t="s">
        <v>98</v>
      </c>
      <c r="E1115" s="21" t="s">
        <v>52</v>
      </c>
      <c r="F1115" s="18" t="s">
        <v>9</v>
      </c>
      <c r="G1115" s="18" t="s">
        <v>21</v>
      </c>
      <c r="H1115" s="17" t="s">
        <v>238</v>
      </c>
      <c r="I1115" s="18" t="s">
        <v>36</v>
      </c>
      <c r="J1115" s="99">
        <v>603.05200000000002</v>
      </c>
      <c r="K1115" s="99">
        <v>996.93</v>
      </c>
      <c r="L1115" s="99">
        <v>1036.8</v>
      </c>
      <c r="M1115" s="158">
        <f t="shared" si="158"/>
        <v>103.99927778279317</v>
      </c>
    </row>
    <row r="1116" spans="1:13" ht="56.25" x14ac:dyDescent="0.3">
      <c r="A1116" s="51" t="s">
        <v>438</v>
      </c>
      <c r="B1116" s="18" t="s">
        <v>229</v>
      </c>
      <c r="C1116" s="21" t="s">
        <v>52</v>
      </c>
      <c r="D1116" s="18" t="s">
        <v>98</v>
      </c>
      <c r="E1116" s="21" t="s">
        <v>52</v>
      </c>
      <c r="F1116" s="18" t="s">
        <v>9</v>
      </c>
      <c r="G1116" s="18" t="s">
        <v>21</v>
      </c>
      <c r="H1116" s="17" t="s">
        <v>390</v>
      </c>
      <c r="I1116" s="18" t="s">
        <v>19</v>
      </c>
      <c r="J1116" s="99">
        <f>J1117</f>
        <v>4357.9679999999998</v>
      </c>
      <c r="K1116" s="99">
        <f>K1117</f>
        <v>4074.7</v>
      </c>
      <c r="L1116" s="99">
        <f>L1117</f>
        <v>4074.7</v>
      </c>
      <c r="M1116" s="158">
        <f t="shared" si="158"/>
        <v>100</v>
      </c>
    </row>
    <row r="1117" spans="1:13" ht="37.5" x14ac:dyDescent="0.3">
      <c r="A1117" s="51" t="s">
        <v>35</v>
      </c>
      <c r="B1117" s="18" t="s">
        <v>229</v>
      </c>
      <c r="C1117" s="21" t="s">
        <v>52</v>
      </c>
      <c r="D1117" s="18" t="s">
        <v>98</v>
      </c>
      <c r="E1117" s="21" t="s">
        <v>52</v>
      </c>
      <c r="F1117" s="18" t="s">
        <v>9</v>
      </c>
      <c r="G1117" s="18" t="s">
        <v>21</v>
      </c>
      <c r="H1117" s="17" t="s">
        <v>390</v>
      </c>
      <c r="I1117" s="18" t="s">
        <v>36</v>
      </c>
      <c r="J1117" s="99">
        <v>4357.9679999999998</v>
      </c>
      <c r="K1117" s="99">
        <v>4074.7</v>
      </c>
      <c r="L1117" s="99">
        <v>4074.7</v>
      </c>
      <c r="M1117" s="158">
        <f t="shared" si="158"/>
        <v>100</v>
      </c>
    </row>
    <row r="1118" spans="1:13" ht="56.25" x14ac:dyDescent="0.3">
      <c r="A1118" s="58" t="s">
        <v>319</v>
      </c>
      <c r="B1118" s="18" t="s">
        <v>229</v>
      </c>
      <c r="C1118" s="21" t="s">
        <v>52</v>
      </c>
      <c r="D1118" s="18" t="s">
        <v>98</v>
      </c>
      <c r="E1118" s="21" t="s">
        <v>52</v>
      </c>
      <c r="F1118" s="18" t="s">
        <v>9</v>
      </c>
      <c r="G1118" s="18" t="s">
        <v>43</v>
      </c>
      <c r="H1118" s="17" t="s">
        <v>18</v>
      </c>
      <c r="I1118" s="18" t="s">
        <v>19</v>
      </c>
      <c r="J1118" s="99">
        <f t="shared" ref="J1118:L1119" si="159">J1119</f>
        <v>536.1</v>
      </c>
      <c r="K1118" s="99">
        <f t="shared" si="159"/>
        <v>238.1</v>
      </c>
      <c r="L1118" s="99">
        <f t="shared" si="159"/>
        <v>180.65</v>
      </c>
      <c r="M1118" s="158">
        <f t="shared" si="158"/>
        <v>75.87148257034859</v>
      </c>
    </row>
    <row r="1119" spans="1:13" x14ac:dyDescent="0.3">
      <c r="A1119" s="51" t="s">
        <v>298</v>
      </c>
      <c r="B1119" s="18" t="s">
        <v>229</v>
      </c>
      <c r="C1119" s="21" t="s">
        <v>52</v>
      </c>
      <c r="D1119" s="18" t="s">
        <v>98</v>
      </c>
      <c r="E1119" s="21" t="s">
        <v>52</v>
      </c>
      <c r="F1119" s="18" t="s">
        <v>9</v>
      </c>
      <c r="G1119" s="18" t="s">
        <v>43</v>
      </c>
      <c r="H1119" s="17" t="s">
        <v>238</v>
      </c>
      <c r="I1119" s="18" t="s">
        <v>19</v>
      </c>
      <c r="J1119" s="99">
        <f t="shared" si="159"/>
        <v>536.1</v>
      </c>
      <c r="K1119" s="99">
        <f t="shared" si="159"/>
        <v>238.1</v>
      </c>
      <c r="L1119" s="99">
        <f t="shared" si="159"/>
        <v>180.65</v>
      </c>
      <c r="M1119" s="158">
        <f t="shared" si="158"/>
        <v>75.87148257034859</v>
      </c>
    </row>
    <row r="1120" spans="1:13" ht="37.5" x14ac:dyDescent="0.3">
      <c r="A1120" s="51" t="s">
        <v>35</v>
      </c>
      <c r="B1120" s="18" t="s">
        <v>229</v>
      </c>
      <c r="C1120" s="21" t="s">
        <v>52</v>
      </c>
      <c r="D1120" s="18" t="s">
        <v>98</v>
      </c>
      <c r="E1120" s="21" t="s">
        <v>52</v>
      </c>
      <c r="F1120" s="18" t="s">
        <v>9</v>
      </c>
      <c r="G1120" s="18" t="s">
        <v>43</v>
      </c>
      <c r="H1120" s="17" t="s">
        <v>238</v>
      </c>
      <c r="I1120" s="18" t="s">
        <v>36</v>
      </c>
      <c r="J1120" s="99">
        <v>536.1</v>
      </c>
      <c r="K1120" s="99">
        <v>238.1</v>
      </c>
      <c r="L1120" s="99">
        <v>180.65</v>
      </c>
      <c r="M1120" s="158">
        <f t="shared" si="158"/>
        <v>75.87148257034859</v>
      </c>
    </row>
    <row r="1121" spans="1:13" ht="37.5" x14ac:dyDescent="0.3">
      <c r="A1121" s="51" t="s">
        <v>366</v>
      </c>
      <c r="B1121" s="18" t="s">
        <v>229</v>
      </c>
      <c r="C1121" s="21" t="s">
        <v>52</v>
      </c>
      <c r="D1121" s="18" t="s">
        <v>98</v>
      </c>
      <c r="E1121" s="21" t="s">
        <v>52</v>
      </c>
      <c r="F1121" s="18" t="s">
        <v>83</v>
      </c>
      <c r="G1121" s="18" t="s">
        <v>16</v>
      </c>
      <c r="H1121" s="17" t="s">
        <v>18</v>
      </c>
      <c r="I1121" s="18" t="s">
        <v>19</v>
      </c>
      <c r="J1121" s="99">
        <f>J1122</f>
        <v>999.17</v>
      </c>
      <c r="K1121" s="99">
        <f>K1122</f>
        <v>999.17</v>
      </c>
      <c r="L1121" s="99">
        <f>L1122</f>
        <v>999.17</v>
      </c>
      <c r="M1121" s="158">
        <f t="shared" si="158"/>
        <v>100</v>
      </c>
    </row>
    <row r="1122" spans="1:13" ht="37.5" x14ac:dyDescent="0.3">
      <c r="A1122" s="51" t="s">
        <v>484</v>
      </c>
      <c r="B1122" s="18" t="s">
        <v>229</v>
      </c>
      <c r="C1122" s="21" t="s">
        <v>52</v>
      </c>
      <c r="D1122" s="18" t="s">
        <v>98</v>
      </c>
      <c r="E1122" s="21" t="s">
        <v>52</v>
      </c>
      <c r="F1122" s="18" t="s">
        <v>83</v>
      </c>
      <c r="G1122" s="18" t="s">
        <v>68</v>
      </c>
      <c r="H1122" s="17" t="s">
        <v>18</v>
      </c>
      <c r="I1122" s="18" t="s">
        <v>19</v>
      </c>
      <c r="J1122" s="99">
        <f>J1123+J1125</f>
        <v>999.17</v>
      </c>
      <c r="K1122" s="99">
        <f>K1123+K1125</f>
        <v>999.17</v>
      </c>
      <c r="L1122" s="99">
        <f>L1123+L1125</f>
        <v>999.17</v>
      </c>
      <c r="M1122" s="158">
        <f t="shared" si="158"/>
        <v>100</v>
      </c>
    </row>
    <row r="1123" spans="1:13" ht="56.25" x14ac:dyDescent="0.3">
      <c r="A1123" s="52" t="s">
        <v>468</v>
      </c>
      <c r="B1123" s="18" t="s">
        <v>229</v>
      </c>
      <c r="C1123" s="21" t="s">
        <v>52</v>
      </c>
      <c r="D1123" s="18" t="s">
        <v>98</v>
      </c>
      <c r="E1123" s="21" t="s">
        <v>52</v>
      </c>
      <c r="F1123" s="18" t="s">
        <v>83</v>
      </c>
      <c r="G1123" s="18" t="s">
        <v>68</v>
      </c>
      <c r="H1123" s="17" t="s">
        <v>455</v>
      </c>
      <c r="I1123" s="18" t="s">
        <v>19</v>
      </c>
      <c r="J1123" s="99">
        <f>J1124</f>
        <v>885.87</v>
      </c>
      <c r="K1123" s="99">
        <f>K1124</f>
        <v>885.87</v>
      </c>
      <c r="L1123" s="99">
        <f>L1124</f>
        <v>885.87</v>
      </c>
      <c r="M1123" s="158">
        <f t="shared" si="158"/>
        <v>100</v>
      </c>
    </row>
    <row r="1124" spans="1:13" ht="37.5" x14ac:dyDescent="0.3">
      <c r="A1124" s="51" t="s">
        <v>35</v>
      </c>
      <c r="B1124" s="18" t="s">
        <v>229</v>
      </c>
      <c r="C1124" s="21" t="s">
        <v>52</v>
      </c>
      <c r="D1124" s="18" t="s">
        <v>98</v>
      </c>
      <c r="E1124" s="21" t="s">
        <v>52</v>
      </c>
      <c r="F1124" s="18" t="s">
        <v>83</v>
      </c>
      <c r="G1124" s="18" t="s">
        <v>68</v>
      </c>
      <c r="H1124" s="17" t="s">
        <v>455</v>
      </c>
      <c r="I1124" s="18" t="s">
        <v>36</v>
      </c>
      <c r="J1124" s="99">
        <v>885.87</v>
      </c>
      <c r="K1124" s="99">
        <f>615.87+270</f>
        <v>885.87</v>
      </c>
      <c r="L1124" s="99">
        <v>885.87</v>
      </c>
      <c r="M1124" s="158">
        <f t="shared" si="158"/>
        <v>100</v>
      </c>
    </row>
    <row r="1125" spans="1:13" ht="75" x14ac:dyDescent="0.3">
      <c r="A1125" s="51" t="s">
        <v>476</v>
      </c>
      <c r="B1125" s="18" t="s">
        <v>229</v>
      </c>
      <c r="C1125" s="21" t="s">
        <v>52</v>
      </c>
      <c r="D1125" s="18" t="s">
        <v>98</v>
      </c>
      <c r="E1125" s="21" t="s">
        <v>52</v>
      </c>
      <c r="F1125" s="18" t="s">
        <v>83</v>
      </c>
      <c r="G1125" s="18" t="s">
        <v>68</v>
      </c>
      <c r="H1125" s="17" t="s">
        <v>464</v>
      </c>
      <c r="I1125" s="18" t="s">
        <v>19</v>
      </c>
      <c r="J1125" s="99">
        <f>J1126</f>
        <v>113.3</v>
      </c>
      <c r="K1125" s="99">
        <f>K1126</f>
        <v>113.3</v>
      </c>
      <c r="L1125" s="99">
        <f>L1126</f>
        <v>113.3</v>
      </c>
      <c r="M1125" s="158">
        <f t="shared" si="158"/>
        <v>100</v>
      </c>
    </row>
    <row r="1126" spans="1:13" ht="37.5" x14ac:dyDescent="0.3">
      <c r="A1126" s="51" t="s">
        <v>35</v>
      </c>
      <c r="B1126" s="18" t="s">
        <v>229</v>
      </c>
      <c r="C1126" s="21" t="s">
        <v>52</v>
      </c>
      <c r="D1126" s="18" t="s">
        <v>98</v>
      </c>
      <c r="E1126" s="21" t="s">
        <v>52</v>
      </c>
      <c r="F1126" s="18" t="s">
        <v>83</v>
      </c>
      <c r="G1126" s="18" t="s">
        <v>68</v>
      </c>
      <c r="H1126" s="17" t="s">
        <v>464</v>
      </c>
      <c r="I1126" s="18" t="s">
        <v>36</v>
      </c>
      <c r="J1126" s="99">
        <v>113.3</v>
      </c>
      <c r="K1126" s="99">
        <v>113.3</v>
      </c>
      <c r="L1126" s="99">
        <v>113.3</v>
      </c>
      <c r="M1126" s="158">
        <f t="shared" si="158"/>
        <v>100</v>
      </c>
    </row>
    <row r="1127" spans="1:13" x14ac:dyDescent="0.3">
      <c r="A1127" s="60" t="s">
        <v>87</v>
      </c>
      <c r="B1127" s="15" t="s">
        <v>229</v>
      </c>
      <c r="C1127" s="14" t="s">
        <v>68</v>
      </c>
      <c r="D1127" s="14" t="s">
        <v>16</v>
      </c>
      <c r="E1127" s="15" t="s">
        <v>16</v>
      </c>
      <c r="F1127" s="15" t="s">
        <v>17</v>
      </c>
      <c r="G1127" s="15" t="s">
        <v>16</v>
      </c>
      <c r="H1127" s="14" t="s">
        <v>18</v>
      </c>
      <c r="I1127" s="15" t="s">
        <v>19</v>
      </c>
      <c r="J1127" s="157">
        <f t="shared" ref="J1127:L1128" si="160">J1128</f>
        <v>914.45</v>
      </c>
      <c r="K1127" s="157">
        <f t="shared" si="160"/>
        <v>1198.04</v>
      </c>
      <c r="L1127" s="157">
        <f t="shared" si="160"/>
        <v>1148.1500000000001</v>
      </c>
      <c r="M1127" s="158">
        <f t="shared" si="158"/>
        <v>95.835698307235162</v>
      </c>
    </row>
    <row r="1128" spans="1:13" x14ac:dyDescent="0.3">
      <c r="A1128" s="51" t="s">
        <v>231</v>
      </c>
      <c r="B1128" s="18" t="s">
        <v>229</v>
      </c>
      <c r="C1128" s="17" t="s">
        <v>68</v>
      </c>
      <c r="D1128" s="17" t="s">
        <v>23</v>
      </c>
      <c r="E1128" s="18" t="s">
        <v>16</v>
      </c>
      <c r="F1128" s="17" t="s">
        <v>17</v>
      </c>
      <c r="G1128" s="18" t="s">
        <v>16</v>
      </c>
      <c r="H1128" s="17" t="s">
        <v>18</v>
      </c>
      <c r="I1128" s="18" t="s">
        <v>19</v>
      </c>
      <c r="J1128" s="99">
        <f t="shared" si="160"/>
        <v>914.45</v>
      </c>
      <c r="K1128" s="99">
        <f t="shared" si="160"/>
        <v>1198.04</v>
      </c>
      <c r="L1128" s="99">
        <f t="shared" si="160"/>
        <v>1148.1500000000001</v>
      </c>
      <c r="M1128" s="158">
        <f t="shared" si="158"/>
        <v>95.835698307235162</v>
      </c>
    </row>
    <row r="1129" spans="1:13" ht="75" x14ac:dyDescent="0.3">
      <c r="A1129" s="51" t="s">
        <v>278</v>
      </c>
      <c r="B1129" s="18" t="s">
        <v>229</v>
      </c>
      <c r="C1129" s="17" t="s">
        <v>68</v>
      </c>
      <c r="D1129" s="17" t="s">
        <v>23</v>
      </c>
      <c r="E1129" s="18" t="s">
        <v>53</v>
      </c>
      <c r="F1129" s="18" t="s">
        <v>17</v>
      </c>
      <c r="G1129" s="18" t="s">
        <v>16</v>
      </c>
      <c r="H1129" s="17" t="s">
        <v>18</v>
      </c>
      <c r="I1129" s="18" t="s">
        <v>19</v>
      </c>
      <c r="J1129" s="99">
        <f>J1130+J1137</f>
        <v>914.45</v>
      </c>
      <c r="K1129" s="99">
        <f>K1130+K1137</f>
        <v>1198.04</v>
      </c>
      <c r="L1129" s="99">
        <f>L1130+L1137</f>
        <v>1148.1500000000001</v>
      </c>
      <c r="M1129" s="158">
        <f t="shared" si="158"/>
        <v>95.835698307235162</v>
      </c>
    </row>
    <row r="1130" spans="1:13" ht="56.25" x14ac:dyDescent="0.3">
      <c r="A1130" s="51" t="s">
        <v>288</v>
      </c>
      <c r="B1130" s="18" t="s">
        <v>229</v>
      </c>
      <c r="C1130" s="17" t="s">
        <v>68</v>
      </c>
      <c r="D1130" s="17" t="s">
        <v>23</v>
      </c>
      <c r="E1130" s="18" t="s">
        <v>53</v>
      </c>
      <c r="F1130" s="18" t="s">
        <v>83</v>
      </c>
      <c r="G1130" s="18" t="s">
        <v>16</v>
      </c>
      <c r="H1130" s="17" t="s">
        <v>18</v>
      </c>
      <c r="I1130" s="18" t="s">
        <v>19</v>
      </c>
      <c r="J1130" s="99">
        <f>J1134+J1131</f>
        <v>533.98</v>
      </c>
      <c r="K1130" s="99">
        <f>K1134+K1131</f>
        <v>757.87</v>
      </c>
      <c r="L1130" s="99">
        <f>L1134+L1131</f>
        <v>727.91</v>
      </c>
      <c r="M1130" s="158">
        <f t="shared" si="158"/>
        <v>96.046815416892073</v>
      </c>
    </row>
    <row r="1131" spans="1:13" ht="34.9" customHeight="1" x14ac:dyDescent="0.3">
      <c r="A1131" s="51" t="s">
        <v>244</v>
      </c>
      <c r="B1131" s="18" t="s">
        <v>229</v>
      </c>
      <c r="C1131" s="17" t="s">
        <v>68</v>
      </c>
      <c r="D1131" s="17" t="s">
        <v>23</v>
      </c>
      <c r="E1131" s="18" t="s">
        <v>53</v>
      </c>
      <c r="F1131" s="18" t="s">
        <v>83</v>
      </c>
      <c r="G1131" s="18" t="s">
        <v>43</v>
      </c>
      <c r="H1131" s="17" t="s">
        <v>18</v>
      </c>
      <c r="I1131" s="18" t="s">
        <v>19</v>
      </c>
      <c r="J1131" s="99">
        <f t="shared" ref="J1131:L1132" si="161">J1132</f>
        <v>135</v>
      </c>
      <c r="K1131" s="99">
        <f t="shared" si="161"/>
        <v>135</v>
      </c>
      <c r="L1131" s="99">
        <f t="shared" si="161"/>
        <v>125.85</v>
      </c>
      <c r="M1131" s="158">
        <f t="shared" si="158"/>
        <v>93.222222222222214</v>
      </c>
    </row>
    <row r="1132" spans="1:13" x14ac:dyDescent="0.3">
      <c r="A1132" s="51" t="s">
        <v>284</v>
      </c>
      <c r="B1132" s="18" t="s">
        <v>229</v>
      </c>
      <c r="C1132" s="17" t="s">
        <v>68</v>
      </c>
      <c r="D1132" s="17" t="s">
        <v>23</v>
      </c>
      <c r="E1132" s="18" t="s">
        <v>53</v>
      </c>
      <c r="F1132" s="18" t="s">
        <v>83</v>
      </c>
      <c r="G1132" s="18" t="s">
        <v>43</v>
      </c>
      <c r="H1132" s="17" t="s">
        <v>219</v>
      </c>
      <c r="I1132" s="18" t="s">
        <v>19</v>
      </c>
      <c r="J1132" s="99">
        <f t="shared" si="161"/>
        <v>135</v>
      </c>
      <c r="K1132" s="99">
        <f t="shared" si="161"/>
        <v>135</v>
      </c>
      <c r="L1132" s="99">
        <f t="shared" si="161"/>
        <v>125.85</v>
      </c>
      <c r="M1132" s="158">
        <f t="shared" si="158"/>
        <v>93.222222222222214</v>
      </c>
    </row>
    <row r="1133" spans="1:13" ht="37.35" customHeight="1" x14ac:dyDescent="0.3">
      <c r="A1133" s="51" t="s">
        <v>35</v>
      </c>
      <c r="B1133" s="18" t="s">
        <v>229</v>
      </c>
      <c r="C1133" s="17" t="s">
        <v>68</v>
      </c>
      <c r="D1133" s="17" t="s">
        <v>23</v>
      </c>
      <c r="E1133" s="18" t="s">
        <v>53</v>
      </c>
      <c r="F1133" s="18" t="s">
        <v>83</v>
      </c>
      <c r="G1133" s="18" t="s">
        <v>43</v>
      </c>
      <c r="H1133" s="17" t="s">
        <v>219</v>
      </c>
      <c r="I1133" s="18" t="s">
        <v>36</v>
      </c>
      <c r="J1133" s="99">
        <v>135</v>
      </c>
      <c r="K1133" s="99">
        <v>135</v>
      </c>
      <c r="L1133" s="99">
        <v>125.85</v>
      </c>
      <c r="M1133" s="158">
        <f t="shared" si="158"/>
        <v>93.222222222222214</v>
      </c>
    </row>
    <row r="1134" spans="1:13" x14ac:dyDescent="0.3">
      <c r="A1134" s="51" t="s">
        <v>245</v>
      </c>
      <c r="B1134" s="18" t="s">
        <v>229</v>
      </c>
      <c r="C1134" s="17" t="s">
        <v>68</v>
      </c>
      <c r="D1134" s="17" t="s">
        <v>23</v>
      </c>
      <c r="E1134" s="18" t="s">
        <v>53</v>
      </c>
      <c r="F1134" s="18" t="s">
        <v>83</v>
      </c>
      <c r="G1134" s="18" t="s">
        <v>52</v>
      </c>
      <c r="H1134" s="17" t="s">
        <v>18</v>
      </c>
      <c r="I1134" s="18" t="s">
        <v>19</v>
      </c>
      <c r="J1134" s="99">
        <f t="shared" ref="J1134:L1135" si="162">J1135</f>
        <v>398.98</v>
      </c>
      <c r="K1134" s="99">
        <f t="shared" si="162"/>
        <v>622.87</v>
      </c>
      <c r="L1134" s="99">
        <f t="shared" si="162"/>
        <v>602.05999999999995</v>
      </c>
      <c r="M1134" s="158">
        <f t="shared" si="158"/>
        <v>96.659013919437427</v>
      </c>
    </row>
    <row r="1135" spans="1:13" x14ac:dyDescent="0.3">
      <c r="A1135" s="51" t="s">
        <v>220</v>
      </c>
      <c r="B1135" s="18" t="s">
        <v>229</v>
      </c>
      <c r="C1135" s="17" t="s">
        <v>68</v>
      </c>
      <c r="D1135" s="17" t="s">
        <v>23</v>
      </c>
      <c r="E1135" s="18" t="s">
        <v>53</v>
      </c>
      <c r="F1135" s="18" t="s">
        <v>83</v>
      </c>
      <c r="G1135" s="18" t="s">
        <v>52</v>
      </c>
      <c r="H1135" s="17" t="s">
        <v>221</v>
      </c>
      <c r="I1135" s="18" t="s">
        <v>19</v>
      </c>
      <c r="J1135" s="99">
        <f t="shared" si="162"/>
        <v>398.98</v>
      </c>
      <c r="K1135" s="99">
        <f t="shared" si="162"/>
        <v>622.87</v>
      </c>
      <c r="L1135" s="99">
        <f t="shared" si="162"/>
        <v>602.05999999999995</v>
      </c>
      <c r="M1135" s="158">
        <f t="shared" si="158"/>
        <v>96.659013919437427</v>
      </c>
    </row>
    <row r="1136" spans="1:13" ht="37.5" x14ac:dyDescent="0.3">
      <c r="A1136" s="51" t="s">
        <v>35</v>
      </c>
      <c r="B1136" s="18" t="s">
        <v>229</v>
      </c>
      <c r="C1136" s="17" t="s">
        <v>68</v>
      </c>
      <c r="D1136" s="17" t="s">
        <v>23</v>
      </c>
      <c r="E1136" s="18" t="s">
        <v>53</v>
      </c>
      <c r="F1136" s="18" t="s">
        <v>83</v>
      </c>
      <c r="G1136" s="18" t="s">
        <v>52</v>
      </c>
      <c r="H1136" s="17" t="s">
        <v>221</v>
      </c>
      <c r="I1136" s="18" t="s">
        <v>36</v>
      </c>
      <c r="J1136" s="99">
        <v>398.98</v>
      </c>
      <c r="K1136" s="99">
        <v>622.87</v>
      </c>
      <c r="L1136" s="99">
        <v>602.05999999999995</v>
      </c>
      <c r="M1136" s="158">
        <f t="shared" si="158"/>
        <v>96.659013919437427</v>
      </c>
    </row>
    <row r="1137" spans="1:13" ht="56.25" x14ac:dyDescent="0.3">
      <c r="A1137" s="51" t="s">
        <v>241</v>
      </c>
      <c r="B1137" s="18" t="s">
        <v>229</v>
      </c>
      <c r="C1137" s="17" t="s">
        <v>68</v>
      </c>
      <c r="D1137" s="17" t="s">
        <v>23</v>
      </c>
      <c r="E1137" s="18" t="s">
        <v>53</v>
      </c>
      <c r="F1137" s="18" t="s">
        <v>9</v>
      </c>
      <c r="G1137" s="18" t="s">
        <v>16</v>
      </c>
      <c r="H1137" s="17" t="s">
        <v>18</v>
      </c>
      <c r="I1137" s="18" t="s">
        <v>19</v>
      </c>
      <c r="J1137" s="99">
        <f t="shared" ref="J1137:L1139" si="163">J1138</f>
        <v>380.47</v>
      </c>
      <c r="K1137" s="99">
        <f t="shared" si="163"/>
        <v>440.17</v>
      </c>
      <c r="L1137" s="99">
        <f t="shared" si="163"/>
        <v>420.24</v>
      </c>
      <c r="M1137" s="158">
        <f t="shared" si="158"/>
        <v>95.472203921212255</v>
      </c>
    </row>
    <row r="1138" spans="1:13" ht="37.5" x14ac:dyDescent="0.3">
      <c r="A1138" s="51" t="s">
        <v>279</v>
      </c>
      <c r="B1138" s="18" t="s">
        <v>229</v>
      </c>
      <c r="C1138" s="17" t="s">
        <v>68</v>
      </c>
      <c r="D1138" s="17" t="s">
        <v>23</v>
      </c>
      <c r="E1138" s="18" t="s">
        <v>53</v>
      </c>
      <c r="F1138" s="18" t="s">
        <v>9</v>
      </c>
      <c r="G1138" s="18" t="s">
        <v>21</v>
      </c>
      <c r="H1138" s="17" t="s">
        <v>18</v>
      </c>
      <c r="I1138" s="18" t="s">
        <v>19</v>
      </c>
      <c r="J1138" s="99">
        <f t="shared" si="163"/>
        <v>380.47</v>
      </c>
      <c r="K1138" s="99">
        <f t="shared" si="163"/>
        <v>440.17</v>
      </c>
      <c r="L1138" s="99">
        <f t="shared" si="163"/>
        <v>420.24</v>
      </c>
      <c r="M1138" s="158">
        <f t="shared" si="158"/>
        <v>95.472203921212255</v>
      </c>
    </row>
    <row r="1139" spans="1:13" ht="37.5" x14ac:dyDescent="0.3">
      <c r="A1139" s="51" t="s">
        <v>282</v>
      </c>
      <c r="B1139" s="18" t="s">
        <v>229</v>
      </c>
      <c r="C1139" s="17" t="s">
        <v>68</v>
      </c>
      <c r="D1139" s="17" t="s">
        <v>23</v>
      </c>
      <c r="E1139" s="18" t="s">
        <v>53</v>
      </c>
      <c r="F1139" s="18" t="s">
        <v>9</v>
      </c>
      <c r="G1139" s="18" t="s">
        <v>21</v>
      </c>
      <c r="H1139" s="17" t="s">
        <v>217</v>
      </c>
      <c r="I1139" s="18" t="s">
        <v>19</v>
      </c>
      <c r="J1139" s="99">
        <f t="shared" si="163"/>
        <v>380.47</v>
      </c>
      <c r="K1139" s="99">
        <f t="shared" si="163"/>
        <v>440.17</v>
      </c>
      <c r="L1139" s="99">
        <f t="shared" si="163"/>
        <v>420.24</v>
      </c>
      <c r="M1139" s="158">
        <f t="shared" si="158"/>
        <v>95.472203921212255</v>
      </c>
    </row>
    <row r="1140" spans="1:13" ht="37.5" x14ac:dyDescent="0.3">
      <c r="A1140" s="51" t="s">
        <v>35</v>
      </c>
      <c r="B1140" s="18" t="s">
        <v>229</v>
      </c>
      <c r="C1140" s="17" t="s">
        <v>68</v>
      </c>
      <c r="D1140" s="17" t="s">
        <v>23</v>
      </c>
      <c r="E1140" s="18" t="s">
        <v>53</v>
      </c>
      <c r="F1140" s="18" t="s">
        <v>9</v>
      </c>
      <c r="G1140" s="18" t="s">
        <v>21</v>
      </c>
      <c r="H1140" s="17" t="s">
        <v>217</v>
      </c>
      <c r="I1140" s="18" t="s">
        <v>36</v>
      </c>
      <c r="J1140" s="99">
        <v>380.47</v>
      </c>
      <c r="K1140" s="99">
        <v>440.17</v>
      </c>
      <c r="L1140" s="99">
        <v>420.24</v>
      </c>
      <c r="M1140" s="158">
        <f t="shared" si="158"/>
        <v>95.472203921212255</v>
      </c>
    </row>
    <row r="1141" spans="1:13" ht="75" x14ac:dyDescent="0.3">
      <c r="A1141" s="85" t="s">
        <v>371</v>
      </c>
      <c r="B1141" s="15" t="s">
        <v>230</v>
      </c>
      <c r="C1141" s="14" t="s">
        <v>16</v>
      </c>
      <c r="D1141" s="14" t="s">
        <v>16</v>
      </c>
      <c r="E1141" s="15" t="s">
        <v>16</v>
      </c>
      <c r="F1141" s="14" t="s">
        <v>17</v>
      </c>
      <c r="G1141" s="15" t="s">
        <v>16</v>
      </c>
      <c r="H1141" s="14" t="s">
        <v>18</v>
      </c>
      <c r="I1141" s="15" t="s">
        <v>19</v>
      </c>
      <c r="J1141" s="157">
        <f>J1142+J1168+J1178+J1206+J1200</f>
        <v>14919.119999999999</v>
      </c>
      <c r="K1141" s="157">
        <f>K1142+K1168+K1178+K1206+K1200</f>
        <v>26660.19</v>
      </c>
      <c r="L1141" s="157">
        <f>L1142+L1168+L1178+L1206+L1200</f>
        <v>20856.09</v>
      </c>
      <c r="M1141" s="158">
        <f t="shared" si="158"/>
        <v>78.229337450333261</v>
      </c>
    </row>
    <row r="1142" spans="1:13" x14ac:dyDescent="0.3">
      <c r="A1142" s="40" t="s">
        <v>20</v>
      </c>
      <c r="B1142" s="18" t="s">
        <v>230</v>
      </c>
      <c r="C1142" s="17" t="s">
        <v>21</v>
      </c>
      <c r="D1142" s="17" t="s">
        <v>16</v>
      </c>
      <c r="E1142" s="18" t="s">
        <v>16</v>
      </c>
      <c r="F1142" s="17" t="s">
        <v>17</v>
      </c>
      <c r="G1142" s="18" t="s">
        <v>16</v>
      </c>
      <c r="H1142" s="17" t="s">
        <v>18</v>
      </c>
      <c r="I1142" s="18" t="s">
        <v>19</v>
      </c>
      <c r="J1142" s="99">
        <f>J1143+J1156</f>
        <v>5009.5200000000004</v>
      </c>
      <c r="K1142" s="99">
        <f>K1143+K1156</f>
        <v>5474.99</v>
      </c>
      <c r="L1142" s="99">
        <f>L1143+L1156</f>
        <v>5408.82</v>
      </c>
      <c r="M1142" s="158">
        <f t="shared" si="158"/>
        <v>98.791413317649884</v>
      </c>
    </row>
    <row r="1143" spans="1:13" ht="75" x14ac:dyDescent="0.3">
      <c r="A1143" s="51" t="s">
        <v>45</v>
      </c>
      <c r="B1143" s="18" t="s">
        <v>230</v>
      </c>
      <c r="C1143" s="17" t="s">
        <v>21</v>
      </c>
      <c r="D1143" s="18" t="s">
        <v>52</v>
      </c>
      <c r="E1143" s="21" t="s">
        <v>16</v>
      </c>
      <c r="F1143" s="18" t="s">
        <v>17</v>
      </c>
      <c r="G1143" s="18" t="s">
        <v>16</v>
      </c>
      <c r="H1143" s="17" t="s">
        <v>18</v>
      </c>
      <c r="I1143" s="18" t="s">
        <v>19</v>
      </c>
      <c r="J1143" s="99">
        <f>J1144+J1152</f>
        <v>4844.5200000000004</v>
      </c>
      <c r="K1143" s="99">
        <f>K1144+K1152</f>
        <v>5287.99</v>
      </c>
      <c r="L1143" s="99">
        <f>L1144+L1152</f>
        <v>5221.82</v>
      </c>
      <c r="M1143" s="158">
        <f t="shared" si="158"/>
        <v>98.748673881758478</v>
      </c>
    </row>
    <row r="1144" spans="1:13" ht="37.5" x14ac:dyDescent="0.3">
      <c r="A1144" s="51" t="s">
        <v>46</v>
      </c>
      <c r="B1144" s="18" t="s">
        <v>230</v>
      </c>
      <c r="C1144" s="17" t="s">
        <v>21</v>
      </c>
      <c r="D1144" s="18" t="s">
        <v>52</v>
      </c>
      <c r="E1144" s="18" t="s">
        <v>44</v>
      </c>
      <c r="F1144" s="18" t="s">
        <v>17</v>
      </c>
      <c r="G1144" s="18" t="s">
        <v>16</v>
      </c>
      <c r="H1144" s="17" t="s">
        <v>18</v>
      </c>
      <c r="I1144" s="18" t="s">
        <v>19</v>
      </c>
      <c r="J1144" s="99">
        <f>J1145</f>
        <v>4844.5200000000004</v>
      </c>
      <c r="K1144" s="99">
        <f>K1145</f>
        <v>5236.55</v>
      </c>
      <c r="L1144" s="99">
        <f>L1145</f>
        <v>5170.38</v>
      </c>
      <c r="M1144" s="158">
        <f t="shared" si="158"/>
        <v>98.736381778079078</v>
      </c>
    </row>
    <row r="1145" spans="1:13" ht="37.5" x14ac:dyDescent="0.3">
      <c r="A1145" s="51" t="s">
        <v>47</v>
      </c>
      <c r="B1145" s="18" t="s">
        <v>230</v>
      </c>
      <c r="C1145" s="17" t="s">
        <v>21</v>
      </c>
      <c r="D1145" s="18" t="s">
        <v>52</v>
      </c>
      <c r="E1145" s="16">
        <v>51</v>
      </c>
      <c r="F1145" s="16">
        <v>2</v>
      </c>
      <c r="G1145" s="18" t="s">
        <v>16</v>
      </c>
      <c r="H1145" s="17" t="s">
        <v>18</v>
      </c>
      <c r="I1145" s="18" t="s">
        <v>19</v>
      </c>
      <c r="J1145" s="99">
        <f>J1146+J1150</f>
        <v>4844.5200000000004</v>
      </c>
      <c r="K1145" s="99">
        <f>K1146+K1150</f>
        <v>5236.55</v>
      </c>
      <c r="L1145" s="99">
        <f>L1146+L1150</f>
        <v>5170.38</v>
      </c>
      <c r="M1145" s="158">
        <f t="shared" si="158"/>
        <v>98.736381778079078</v>
      </c>
    </row>
    <row r="1146" spans="1:13" ht="37.5" x14ac:dyDescent="0.3">
      <c r="A1146" s="51" t="s">
        <v>33</v>
      </c>
      <c r="B1146" s="18" t="s">
        <v>230</v>
      </c>
      <c r="C1146" s="17" t="s">
        <v>21</v>
      </c>
      <c r="D1146" s="18" t="s">
        <v>52</v>
      </c>
      <c r="E1146" s="16">
        <v>51</v>
      </c>
      <c r="F1146" s="16">
        <v>2</v>
      </c>
      <c r="G1146" s="18" t="s">
        <v>16</v>
      </c>
      <c r="H1146" s="17" t="s">
        <v>27</v>
      </c>
      <c r="I1146" s="18" t="s">
        <v>19</v>
      </c>
      <c r="J1146" s="99">
        <f>J1147+J1148+J1149</f>
        <v>939.87</v>
      </c>
      <c r="K1146" s="99">
        <f>K1147+K1148+K1149</f>
        <v>940.63</v>
      </c>
      <c r="L1146" s="99">
        <f>L1147+L1148+L1149</f>
        <v>874.45999999999992</v>
      </c>
      <c r="M1146" s="158">
        <f t="shared" si="158"/>
        <v>92.965353008090318</v>
      </c>
    </row>
    <row r="1147" spans="1:13" ht="93.75" x14ac:dyDescent="0.3">
      <c r="A1147" s="51" t="s">
        <v>34</v>
      </c>
      <c r="B1147" s="18" t="s">
        <v>230</v>
      </c>
      <c r="C1147" s="17" t="s">
        <v>21</v>
      </c>
      <c r="D1147" s="18" t="s">
        <v>52</v>
      </c>
      <c r="E1147" s="16">
        <v>51</v>
      </c>
      <c r="F1147" s="16">
        <v>2</v>
      </c>
      <c r="G1147" s="18" t="s">
        <v>16</v>
      </c>
      <c r="H1147" s="17" t="s">
        <v>27</v>
      </c>
      <c r="I1147" s="18" t="s">
        <v>28</v>
      </c>
      <c r="J1147" s="99">
        <v>105.26</v>
      </c>
      <c r="K1147" s="99">
        <v>106.02</v>
      </c>
      <c r="L1147" s="99">
        <v>106.02</v>
      </c>
      <c r="M1147" s="158">
        <f t="shared" si="158"/>
        <v>100</v>
      </c>
    </row>
    <row r="1148" spans="1:13" ht="37.5" x14ac:dyDescent="0.3">
      <c r="A1148" s="51" t="s">
        <v>35</v>
      </c>
      <c r="B1148" s="18" t="s">
        <v>230</v>
      </c>
      <c r="C1148" s="17" t="s">
        <v>21</v>
      </c>
      <c r="D1148" s="18" t="s">
        <v>52</v>
      </c>
      <c r="E1148" s="16">
        <v>51</v>
      </c>
      <c r="F1148" s="16">
        <v>2</v>
      </c>
      <c r="G1148" s="18" t="s">
        <v>16</v>
      </c>
      <c r="H1148" s="17" t="s">
        <v>27</v>
      </c>
      <c r="I1148" s="18" t="s">
        <v>36</v>
      </c>
      <c r="J1148" s="99">
        <v>534.61</v>
      </c>
      <c r="K1148" s="99">
        <v>814.44</v>
      </c>
      <c r="L1148" s="99">
        <v>748.26</v>
      </c>
      <c r="M1148" s="158">
        <f t="shared" si="158"/>
        <v>91.874171209665533</v>
      </c>
    </row>
    <row r="1149" spans="1:13" x14ac:dyDescent="0.3">
      <c r="A1149" s="47" t="s">
        <v>37</v>
      </c>
      <c r="B1149" s="18" t="s">
        <v>230</v>
      </c>
      <c r="C1149" s="17" t="s">
        <v>21</v>
      </c>
      <c r="D1149" s="18" t="s">
        <v>52</v>
      </c>
      <c r="E1149" s="16">
        <v>51</v>
      </c>
      <c r="F1149" s="16">
        <v>2</v>
      </c>
      <c r="G1149" s="18" t="s">
        <v>16</v>
      </c>
      <c r="H1149" s="17" t="s">
        <v>27</v>
      </c>
      <c r="I1149" s="18" t="s">
        <v>38</v>
      </c>
      <c r="J1149" s="99">
        <v>300</v>
      </c>
      <c r="K1149" s="99">
        <v>20.170000000000002</v>
      </c>
      <c r="L1149" s="99">
        <v>20.18</v>
      </c>
      <c r="M1149" s="158">
        <f t="shared" si="158"/>
        <v>100.04957858205255</v>
      </c>
    </row>
    <row r="1150" spans="1:13" ht="37.5" x14ac:dyDescent="0.3">
      <c r="A1150" s="51" t="s">
        <v>39</v>
      </c>
      <c r="B1150" s="18" t="s">
        <v>230</v>
      </c>
      <c r="C1150" s="17" t="s">
        <v>21</v>
      </c>
      <c r="D1150" s="18" t="s">
        <v>52</v>
      </c>
      <c r="E1150" s="16">
        <v>51</v>
      </c>
      <c r="F1150" s="16">
        <v>2</v>
      </c>
      <c r="G1150" s="18" t="s">
        <v>16</v>
      </c>
      <c r="H1150" s="17" t="s">
        <v>30</v>
      </c>
      <c r="I1150" s="18" t="s">
        <v>19</v>
      </c>
      <c r="J1150" s="99">
        <f>J1151</f>
        <v>3904.65</v>
      </c>
      <c r="K1150" s="99">
        <f>K1151</f>
        <v>4295.92</v>
      </c>
      <c r="L1150" s="99">
        <f>L1151</f>
        <v>4295.92</v>
      </c>
      <c r="M1150" s="158">
        <f t="shared" si="158"/>
        <v>100</v>
      </c>
    </row>
    <row r="1151" spans="1:13" ht="93.75" x14ac:dyDescent="0.3">
      <c r="A1151" s="51" t="s">
        <v>34</v>
      </c>
      <c r="B1151" s="18" t="s">
        <v>230</v>
      </c>
      <c r="C1151" s="17" t="s">
        <v>21</v>
      </c>
      <c r="D1151" s="18" t="s">
        <v>52</v>
      </c>
      <c r="E1151" s="16">
        <v>51</v>
      </c>
      <c r="F1151" s="16">
        <v>2</v>
      </c>
      <c r="G1151" s="18" t="s">
        <v>16</v>
      </c>
      <c r="H1151" s="17" t="s">
        <v>30</v>
      </c>
      <c r="I1151" s="18" t="s">
        <v>28</v>
      </c>
      <c r="J1151" s="99">
        <v>3904.65</v>
      </c>
      <c r="K1151" s="99">
        <v>4295.92</v>
      </c>
      <c r="L1151" s="99">
        <v>4295.92</v>
      </c>
      <c r="M1151" s="158">
        <f t="shared" si="158"/>
        <v>100</v>
      </c>
    </row>
    <row r="1152" spans="1:13" ht="37.5" x14ac:dyDescent="0.3">
      <c r="A1152" s="147" t="s">
        <v>579</v>
      </c>
      <c r="B1152" s="18" t="s">
        <v>230</v>
      </c>
      <c r="C1152" s="17" t="s">
        <v>21</v>
      </c>
      <c r="D1152" s="18" t="s">
        <v>52</v>
      </c>
      <c r="E1152" s="16">
        <v>98</v>
      </c>
      <c r="F1152" s="16">
        <v>0</v>
      </c>
      <c r="G1152" s="18" t="s">
        <v>16</v>
      </c>
      <c r="H1152" s="17" t="s">
        <v>18</v>
      </c>
      <c r="I1152" s="18" t="s">
        <v>19</v>
      </c>
      <c r="J1152" s="99">
        <f t="shared" ref="J1152:L1154" si="164">J1153</f>
        <v>0</v>
      </c>
      <c r="K1152" s="99">
        <f t="shared" si="164"/>
        <v>51.44</v>
      </c>
      <c r="L1152" s="99">
        <f t="shared" si="164"/>
        <v>51.44</v>
      </c>
      <c r="M1152" s="158">
        <f t="shared" si="158"/>
        <v>100</v>
      </c>
    </row>
    <row r="1153" spans="1:13" x14ac:dyDescent="0.3">
      <c r="A1153" s="100" t="s">
        <v>580</v>
      </c>
      <c r="B1153" s="18" t="s">
        <v>230</v>
      </c>
      <c r="C1153" s="17" t="s">
        <v>21</v>
      </c>
      <c r="D1153" s="18" t="s">
        <v>52</v>
      </c>
      <c r="E1153" s="16">
        <v>98</v>
      </c>
      <c r="F1153" s="16">
        <v>1</v>
      </c>
      <c r="G1153" s="18" t="s">
        <v>16</v>
      </c>
      <c r="H1153" s="17" t="s">
        <v>18</v>
      </c>
      <c r="I1153" s="18" t="s">
        <v>19</v>
      </c>
      <c r="J1153" s="99">
        <f t="shared" si="164"/>
        <v>0</v>
      </c>
      <c r="K1153" s="99">
        <f t="shared" si="164"/>
        <v>51.44</v>
      </c>
      <c r="L1153" s="99">
        <f t="shared" si="164"/>
        <v>51.44</v>
      </c>
      <c r="M1153" s="158">
        <f t="shared" si="158"/>
        <v>100</v>
      </c>
    </row>
    <row r="1154" spans="1:13" ht="150" x14ac:dyDescent="0.3">
      <c r="A1154" s="51" t="s">
        <v>576</v>
      </c>
      <c r="B1154" s="18" t="s">
        <v>230</v>
      </c>
      <c r="C1154" s="17" t="s">
        <v>21</v>
      </c>
      <c r="D1154" s="18" t="s">
        <v>52</v>
      </c>
      <c r="E1154" s="16">
        <v>98</v>
      </c>
      <c r="F1154" s="16">
        <v>1</v>
      </c>
      <c r="G1154" s="18" t="s">
        <v>16</v>
      </c>
      <c r="H1154" s="17" t="s">
        <v>578</v>
      </c>
      <c r="I1154" s="18" t="s">
        <v>19</v>
      </c>
      <c r="J1154" s="99">
        <f t="shared" si="164"/>
        <v>0</v>
      </c>
      <c r="K1154" s="99">
        <f t="shared" si="164"/>
        <v>51.44</v>
      </c>
      <c r="L1154" s="99">
        <f t="shared" si="164"/>
        <v>51.44</v>
      </c>
      <c r="M1154" s="158">
        <f t="shared" si="158"/>
        <v>100</v>
      </c>
    </row>
    <row r="1155" spans="1:13" ht="93.75" x14ac:dyDescent="0.3">
      <c r="A1155" s="51" t="s">
        <v>34</v>
      </c>
      <c r="B1155" s="18" t="s">
        <v>230</v>
      </c>
      <c r="C1155" s="17" t="s">
        <v>21</v>
      </c>
      <c r="D1155" s="18" t="s">
        <v>52</v>
      </c>
      <c r="E1155" s="16">
        <v>98</v>
      </c>
      <c r="F1155" s="16">
        <v>1</v>
      </c>
      <c r="G1155" s="18" t="s">
        <v>16</v>
      </c>
      <c r="H1155" s="17" t="s">
        <v>578</v>
      </c>
      <c r="I1155" s="18" t="s">
        <v>28</v>
      </c>
      <c r="J1155" s="99">
        <v>0</v>
      </c>
      <c r="K1155" s="99">
        <v>51.44</v>
      </c>
      <c r="L1155" s="99">
        <v>51.44</v>
      </c>
      <c r="M1155" s="158">
        <f t="shared" si="158"/>
        <v>100</v>
      </c>
    </row>
    <row r="1156" spans="1:13" x14ac:dyDescent="0.3">
      <c r="A1156" s="60" t="s">
        <v>40</v>
      </c>
      <c r="B1156" s="15" t="s">
        <v>230</v>
      </c>
      <c r="C1156" s="14" t="s">
        <v>21</v>
      </c>
      <c r="D1156" s="15">
        <v>13</v>
      </c>
      <c r="E1156" s="15" t="s">
        <v>16</v>
      </c>
      <c r="F1156" s="15" t="s">
        <v>17</v>
      </c>
      <c r="G1156" s="15" t="s">
        <v>16</v>
      </c>
      <c r="H1156" s="14" t="s">
        <v>18</v>
      </c>
      <c r="I1156" s="15" t="s">
        <v>19</v>
      </c>
      <c r="J1156" s="157">
        <f>J1157+J1162+J1165</f>
        <v>165</v>
      </c>
      <c r="K1156" s="157">
        <f>K1157+K1162+K1165</f>
        <v>187</v>
      </c>
      <c r="L1156" s="157">
        <f>L1157+L1162+L1165</f>
        <v>187</v>
      </c>
      <c r="M1156" s="158">
        <f t="shared" si="158"/>
        <v>100</v>
      </c>
    </row>
    <row r="1157" spans="1:13" ht="37.5" x14ac:dyDescent="0.3">
      <c r="A1157" s="51" t="s">
        <v>46</v>
      </c>
      <c r="B1157" s="18" t="s">
        <v>230</v>
      </c>
      <c r="C1157" s="17" t="s">
        <v>21</v>
      </c>
      <c r="D1157" s="18">
        <v>13</v>
      </c>
      <c r="E1157" s="18" t="s">
        <v>44</v>
      </c>
      <c r="F1157" s="18" t="s">
        <v>17</v>
      </c>
      <c r="G1157" s="18" t="s">
        <v>16</v>
      </c>
      <c r="H1157" s="17" t="s">
        <v>18</v>
      </c>
      <c r="I1157" s="18" t="s">
        <v>19</v>
      </c>
      <c r="J1157" s="99">
        <f t="shared" ref="J1157:L1158" si="165">J1158</f>
        <v>15</v>
      </c>
      <c r="K1157" s="99">
        <f t="shared" si="165"/>
        <v>87</v>
      </c>
      <c r="L1157" s="99">
        <f t="shared" si="165"/>
        <v>87</v>
      </c>
      <c r="M1157" s="158">
        <f t="shared" si="158"/>
        <v>100</v>
      </c>
    </row>
    <row r="1158" spans="1:13" ht="37.5" x14ac:dyDescent="0.3">
      <c r="A1158" s="51" t="s">
        <v>60</v>
      </c>
      <c r="B1158" s="18" t="s">
        <v>230</v>
      </c>
      <c r="C1158" s="17" t="s">
        <v>21</v>
      </c>
      <c r="D1158" s="18">
        <v>13</v>
      </c>
      <c r="E1158" s="18" t="s">
        <v>44</v>
      </c>
      <c r="F1158" s="18" t="s">
        <v>11</v>
      </c>
      <c r="G1158" s="18" t="s">
        <v>16</v>
      </c>
      <c r="H1158" s="17" t="s">
        <v>18</v>
      </c>
      <c r="I1158" s="18" t="s">
        <v>19</v>
      </c>
      <c r="J1158" s="99">
        <f t="shared" si="165"/>
        <v>15</v>
      </c>
      <c r="K1158" s="99">
        <f t="shared" si="165"/>
        <v>87</v>
      </c>
      <c r="L1158" s="99">
        <f t="shared" si="165"/>
        <v>87</v>
      </c>
      <c r="M1158" s="158">
        <f t="shared" si="158"/>
        <v>100</v>
      </c>
    </row>
    <row r="1159" spans="1:13" x14ac:dyDescent="0.3">
      <c r="A1159" s="51" t="s">
        <v>63</v>
      </c>
      <c r="B1159" s="16">
        <v>675</v>
      </c>
      <c r="C1159" s="17" t="s">
        <v>21</v>
      </c>
      <c r="D1159" s="21">
        <v>13</v>
      </c>
      <c r="E1159" s="16">
        <v>51</v>
      </c>
      <c r="F1159" s="16">
        <v>5</v>
      </c>
      <c r="G1159" s="18" t="s">
        <v>16</v>
      </c>
      <c r="H1159" s="17" t="s">
        <v>64</v>
      </c>
      <c r="I1159" s="18" t="s">
        <v>19</v>
      </c>
      <c r="J1159" s="99">
        <f>J1160+J1161</f>
        <v>15</v>
      </c>
      <c r="K1159" s="99">
        <f>K1160+K1161</f>
        <v>87</v>
      </c>
      <c r="L1159" s="99">
        <f>L1160+L1161</f>
        <v>87</v>
      </c>
      <c r="M1159" s="158">
        <f t="shared" si="158"/>
        <v>100</v>
      </c>
    </row>
    <row r="1160" spans="1:13" x14ac:dyDescent="0.3">
      <c r="A1160" s="47" t="s">
        <v>37</v>
      </c>
      <c r="B1160" s="16">
        <v>675</v>
      </c>
      <c r="C1160" s="17" t="s">
        <v>21</v>
      </c>
      <c r="D1160" s="21">
        <v>13</v>
      </c>
      <c r="E1160" s="16">
        <v>51</v>
      </c>
      <c r="F1160" s="16">
        <v>5</v>
      </c>
      <c r="G1160" s="18" t="s">
        <v>16</v>
      </c>
      <c r="H1160" s="17" t="s">
        <v>64</v>
      </c>
      <c r="I1160" s="18" t="s">
        <v>36</v>
      </c>
      <c r="J1160" s="99">
        <v>15</v>
      </c>
      <c r="K1160" s="99">
        <v>27</v>
      </c>
      <c r="L1160" s="99">
        <v>27</v>
      </c>
      <c r="M1160" s="158">
        <f t="shared" si="158"/>
        <v>100</v>
      </c>
    </row>
    <row r="1161" spans="1:13" x14ac:dyDescent="0.3">
      <c r="A1161" s="40" t="s">
        <v>37</v>
      </c>
      <c r="B1161" s="16">
        <v>675</v>
      </c>
      <c r="C1161" s="17" t="s">
        <v>21</v>
      </c>
      <c r="D1161" s="21">
        <v>13</v>
      </c>
      <c r="E1161" s="16">
        <v>51</v>
      </c>
      <c r="F1161" s="16">
        <v>5</v>
      </c>
      <c r="G1161" s="18" t="s">
        <v>16</v>
      </c>
      <c r="H1161" s="17" t="s">
        <v>64</v>
      </c>
      <c r="I1161" s="18" t="s">
        <v>38</v>
      </c>
      <c r="J1161" s="99">
        <v>0</v>
      </c>
      <c r="K1161" s="99">
        <v>60</v>
      </c>
      <c r="L1161" s="99">
        <v>60</v>
      </c>
      <c r="M1161" s="158">
        <f t="shared" si="158"/>
        <v>100</v>
      </c>
    </row>
    <row r="1162" spans="1:13" ht="75" x14ac:dyDescent="0.3">
      <c r="A1162" s="40" t="s">
        <v>327</v>
      </c>
      <c r="B1162" s="16">
        <v>675</v>
      </c>
      <c r="C1162" s="17" t="s">
        <v>21</v>
      </c>
      <c r="D1162" s="21">
        <v>13</v>
      </c>
      <c r="E1162" s="18" t="s">
        <v>253</v>
      </c>
      <c r="F1162" s="18" t="s">
        <v>17</v>
      </c>
      <c r="G1162" s="18" t="s">
        <v>16</v>
      </c>
      <c r="H1162" s="17" t="s">
        <v>18</v>
      </c>
      <c r="I1162" s="18" t="s">
        <v>19</v>
      </c>
      <c r="J1162" s="99">
        <f t="shared" ref="J1162:L1163" si="166">J1163</f>
        <v>100</v>
      </c>
      <c r="K1162" s="99">
        <f t="shared" si="166"/>
        <v>100</v>
      </c>
      <c r="L1162" s="99">
        <f t="shared" si="166"/>
        <v>100</v>
      </c>
      <c r="M1162" s="158">
        <f t="shared" si="158"/>
        <v>100</v>
      </c>
    </row>
    <row r="1163" spans="1:13" ht="75" x14ac:dyDescent="0.3">
      <c r="A1163" s="40" t="s">
        <v>481</v>
      </c>
      <c r="B1163" s="16">
        <v>675</v>
      </c>
      <c r="C1163" s="17" t="s">
        <v>21</v>
      </c>
      <c r="D1163" s="21">
        <v>13</v>
      </c>
      <c r="E1163" s="18" t="s">
        <v>253</v>
      </c>
      <c r="F1163" s="18" t="s">
        <v>17</v>
      </c>
      <c r="G1163" s="18" t="s">
        <v>16</v>
      </c>
      <c r="H1163" s="17" t="s">
        <v>482</v>
      </c>
      <c r="I1163" s="18" t="s">
        <v>19</v>
      </c>
      <c r="J1163" s="99">
        <f t="shared" si="166"/>
        <v>100</v>
      </c>
      <c r="K1163" s="99">
        <f t="shared" si="166"/>
        <v>100</v>
      </c>
      <c r="L1163" s="99">
        <f t="shared" si="166"/>
        <v>100</v>
      </c>
      <c r="M1163" s="158">
        <f t="shared" si="158"/>
        <v>100</v>
      </c>
    </row>
    <row r="1164" spans="1:13" ht="37.5" x14ac:dyDescent="0.3">
      <c r="A1164" s="51" t="s">
        <v>35</v>
      </c>
      <c r="B1164" s="16">
        <v>675</v>
      </c>
      <c r="C1164" s="17" t="s">
        <v>21</v>
      </c>
      <c r="D1164" s="18">
        <v>13</v>
      </c>
      <c r="E1164" s="18" t="s">
        <v>253</v>
      </c>
      <c r="F1164" s="18" t="s">
        <v>17</v>
      </c>
      <c r="G1164" s="18" t="s">
        <v>16</v>
      </c>
      <c r="H1164" s="17" t="s">
        <v>482</v>
      </c>
      <c r="I1164" s="18" t="s">
        <v>36</v>
      </c>
      <c r="J1164" s="99">
        <v>100</v>
      </c>
      <c r="K1164" s="99">
        <v>100</v>
      </c>
      <c r="L1164" s="99">
        <v>100</v>
      </c>
      <c r="M1164" s="158">
        <f t="shared" si="158"/>
        <v>100</v>
      </c>
    </row>
    <row r="1165" spans="1:13" ht="112.5" x14ac:dyDescent="0.3">
      <c r="A1165" s="95" t="s">
        <v>451</v>
      </c>
      <c r="B1165" s="18" t="s">
        <v>230</v>
      </c>
      <c r="C1165" s="17" t="s">
        <v>21</v>
      </c>
      <c r="D1165" s="17" t="s">
        <v>72</v>
      </c>
      <c r="E1165" s="18" t="s">
        <v>381</v>
      </c>
      <c r="F1165" s="17" t="s">
        <v>83</v>
      </c>
      <c r="G1165" s="18" t="s">
        <v>16</v>
      </c>
      <c r="H1165" s="17" t="s">
        <v>18</v>
      </c>
      <c r="I1165" s="18" t="s">
        <v>19</v>
      </c>
      <c r="J1165" s="99">
        <f t="shared" ref="J1165:L1166" si="167">J1166</f>
        <v>50</v>
      </c>
      <c r="K1165" s="99">
        <f t="shared" si="167"/>
        <v>0</v>
      </c>
      <c r="L1165" s="99">
        <f t="shared" si="167"/>
        <v>0</v>
      </c>
      <c r="M1165" s="158">
        <v>0</v>
      </c>
    </row>
    <row r="1166" spans="1:13" ht="56.25" x14ac:dyDescent="0.3">
      <c r="A1166" s="51" t="s">
        <v>383</v>
      </c>
      <c r="B1166" s="18" t="s">
        <v>230</v>
      </c>
      <c r="C1166" s="17" t="s">
        <v>21</v>
      </c>
      <c r="D1166" s="17" t="s">
        <v>72</v>
      </c>
      <c r="E1166" s="18" t="s">
        <v>381</v>
      </c>
      <c r="F1166" s="17" t="s">
        <v>83</v>
      </c>
      <c r="G1166" s="18" t="s">
        <v>16</v>
      </c>
      <c r="H1166" s="17" t="s">
        <v>382</v>
      </c>
      <c r="I1166" s="18" t="s">
        <v>19</v>
      </c>
      <c r="J1166" s="99">
        <f t="shared" si="167"/>
        <v>50</v>
      </c>
      <c r="K1166" s="99">
        <f t="shared" si="167"/>
        <v>0</v>
      </c>
      <c r="L1166" s="99">
        <f t="shared" si="167"/>
        <v>0</v>
      </c>
      <c r="M1166" s="158">
        <v>0</v>
      </c>
    </row>
    <row r="1167" spans="1:13" ht="37.5" x14ac:dyDescent="0.3">
      <c r="A1167" s="51" t="s">
        <v>35</v>
      </c>
      <c r="B1167" s="18" t="s">
        <v>230</v>
      </c>
      <c r="C1167" s="17" t="s">
        <v>21</v>
      </c>
      <c r="D1167" s="17" t="s">
        <v>72</v>
      </c>
      <c r="E1167" s="18" t="s">
        <v>381</v>
      </c>
      <c r="F1167" s="17" t="s">
        <v>83</v>
      </c>
      <c r="G1167" s="18" t="s">
        <v>16</v>
      </c>
      <c r="H1167" s="17" t="s">
        <v>382</v>
      </c>
      <c r="I1167" s="18" t="s">
        <v>36</v>
      </c>
      <c r="J1167" s="99">
        <v>50</v>
      </c>
      <c r="K1167" s="99">
        <v>0</v>
      </c>
      <c r="L1167" s="99">
        <v>0</v>
      </c>
      <c r="M1167" s="158">
        <v>0</v>
      </c>
    </row>
    <row r="1168" spans="1:13" x14ac:dyDescent="0.3">
      <c r="A1168" s="57" t="s">
        <v>75</v>
      </c>
      <c r="B1168" s="15" t="s">
        <v>230</v>
      </c>
      <c r="C1168" s="20" t="s">
        <v>52</v>
      </c>
      <c r="D1168" s="14" t="s">
        <v>16</v>
      </c>
      <c r="E1168" s="20" t="s">
        <v>16</v>
      </c>
      <c r="F1168" s="15" t="s">
        <v>17</v>
      </c>
      <c r="G1168" s="15" t="s">
        <v>16</v>
      </c>
      <c r="H1168" s="14" t="s">
        <v>18</v>
      </c>
      <c r="I1168" s="15" t="s">
        <v>19</v>
      </c>
      <c r="J1168" s="157">
        <f t="shared" ref="J1168:L1170" si="168">J1169</f>
        <v>2575.9</v>
      </c>
      <c r="K1168" s="157">
        <f t="shared" si="168"/>
        <v>1676.2800000000002</v>
      </c>
      <c r="L1168" s="157">
        <f t="shared" si="168"/>
        <v>1219.77</v>
      </c>
      <c r="M1168" s="158">
        <f t="shared" ref="M1168:M1216" si="169">L1168/K1168*100</f>
        <v>72.766482926480052</v>
      </c>
    </row>
    <row r="1169" spans="1:13" x14ac:dyDescent="0.3">
      <c r="A1169" s="51" t="s">
        <v>76</v>
      </c>
      <c r="B1169" s="18" t="s">
        <v>230</v>
      </c>
      <c r="C1169" s="21" t="s">
        <v>52</v>
      </c>
      <c r="D1169" s="18" t="s">
        <v>98</v>
      </c>
      <c r="E1169" s="21" t="s">
        <v>16</v>
      </c>
      <c r="F1169" s="18" t="s">
        <v>17</v>
      </c>
      <c r="G1169" s="18" t="s">
        <v>16</v>
      </c>
      <c r="H1169" s="17" t="s">
        <v>18</v>
      </c>
      <c r="I1169" s="18" t="s">
        <v>19</v>
      </c>
      <c r="J1169" s="99">
        <f t="shared" si="168"/>
        <v>2575.9</v>
      </c>
      <c r="K1169" s="99">
        <f t="shared" si="168"/>
        <v>1676.2800000000002</v>
      </c>
      <c r="L1169" s="99">
        <f t="shared" si="168"/>
        <v>1219.77</v>
      </c>
      <c r="M1169" s="158">
        <f t="shared" si="169"/>
        <v>72.766482926480052</v>
      </c>
    </row>
    <row r="1170" spans="1:13" ht="75" x14ac:dyDescent="0.3">
      <c r="A1170" s="58" t="s">
        <v>297</v>
      </c>
      <c r="B1170" s="18" t="s">
        <v>230</v>
      </c>
      <c r="C1170" s="21" t="s">
        <v>52</v>
      </c>
      <c r="D1170" s="18" t="s">
        <v>98</v>
      </c>
      <c r="E1170" s="21" t="s">
        <v>52</v>
      </c>
      <c r="F1170" s="18" t="s">
        <v>17</v>
      </c>
      <c r="G1170" s="18" t="s">
        <v>16</v>
      </c>
      <c r="H1170" s="17" t="s">
        <v>18</v>
      </c>
      <c r="I1170" s="18" t="s">
        <v>19</v>
      </c>
      <c r="J1170" s="99">
        <f t="shared" si="168"/>
        <v>2575.9</v>
      </c>
      <c r="K1170" s="99">
        <f t="shared" si="168"/>
        <v>1676.2800000000002</v>
      </c>
      <c r="L1170" s="99">
        <f t="shared" si="168"/>
        <v>1219.77</v>
      </c>
      <c r="M1170" s="158">
        <f t="shared" si="169"/>
        <v>72.766482926480052</v>
      </c>
    </row>
    <row r="1171" spans="1:13" ht="56.25" x14ac:dyDescent="0.3">
      <c r="A1171" s="58" t="s">
        <v>266</v>
      </c>
      <c r="B1171" s="18" t="s">
        <v>230</v>
      </c>
      <c r="C1171" s="21" t="s">
        <v>52</v>
      </c>
      <c r="D1171" s="18" t="s">
        <v>98</v>
      </c>
      <c r="E1171" s="21" t="s">
        <v>52</v>
      </c>
      <c r="F1171" s="18" t="s">
        <v>9</v>
      </c>
      <c r="G1171" s="18" t="s">
        <v>16</v>
      </c>
      <c r="H1171" s="17" t="s">
        <v>18</v>
      </c>
      <c r="I1171" s="18" t="s">
        <v>19</v>
      </c>
      <c r="J1171" s="99">
        <f>J1172+J1175</f>
        <v>2575.9</v>
      </c>
      <c r="K1171" s="99">
        <f>K1172+K1175</f>
        <v>1676.2800000000002</v>
      </c>
      <c r="L1171" s="99">
        <f>L1172+L1175</f>
        <v>1219.77</v>
      </c>
      <c r="M1171" s="158">
        <f t="shared" si="169"/>
        <v>72.766482926480052</v>
      </c>
    </row>
    <row r="1172" spans="1:13" ht="37.5" x14ac:dyDescent="0.3">
      <c r="A1172" s="58" t="s">
        <v>318</v>
      </c>
      <c r="B1172" s="18" t="s">
        <v>230</v>
      </c>
      <c r="C1172" s="21" t="s">
        <v>52</v>
      </c>
      <c r="D1172" s="18" t="s">
        <v>98</v>
      </c>
      <c r="E1172" s="21" t="s">
        <v>52</v>
      </c>
      <c r="F1172" s="18" t="s">
        <v>9</v>
      </c>
      <c r="G1172" s="18" t="s">
        <v>21</v>
      </c>
      <c r="H1172" s="17" t="s">
        <v>18</v>
      </c>
      <c r="I1172" s="18" t="s">
        <v>19</v>
      </c>
      <c r="J1172" s="99">
        <f t="shared" ref="J1172:L1173" si="170">J1173</f>
        <v>788.35</v>
      </c>
      <c r="K1172" s="99">
        <f t="shared" si="170"/>
        <v>918.7</v>
      </c>
      <c r="L1172" s="99">
        <f t="shared" si="170"/>
        <v>617.94000000000005</v>
      </c>
      <c r="M1172" s="158">
        <f t="shared" si="169"/>
        <v>67.26243605094156</v>
      </c>
    </row>
    <row r="1173" spans="1:13" x14ac:dyDescent="0.3">
      <c r="A1173" s="51" t="s">
        <v>298</v>
      </c>
      <c r="B1173" s="18" t="s">
        <v>230</v>
      </c>
      <c r="C1173" s="21" t="s">
        <v>52</v>
      </c>
      <c r="D1173" s="18" t="s">
        <v>98</v>
      </c>
      <c r="E1173" s="21" t="s">
        <v>52</v>
      </c>
      <c r="F1173" s="18" t="s">
        <v>9</v>
      </c>
      <c r="G1173" s="18" t="s">
        <v>21</v>
      </c>
      <c r="H1173" s="17" t="s">
        <v>238</v>
      </c>
      <c r="I1173" s="18" t="s">
        <v>19</v>
      </c>
      <c r="J1173" s="99">
        <f t="shared" si="170"/>
        <v>788.35</v>
      </c>
      <c r="K1173" s="99">
        <f t="shared" si="170"/>
        <v>918.7</v>
      </c>
      <c r="L1173" s="99">
        <f t="shared" si="170"/>
        <v>617.94000000000005</v>
      </c>
      <c r="M1173" s="158">
        <f t="shared" si="169"/>
        <v>67.26243605094156</v>
      </c>
    </row>
    <row r="1174" spans="1:13" ht="37.5" x14ac:dyDescent="0.3">
      <c r="A1174" s="51" t="s">
        <v>35</v>
      </c>
      <c r="B1174" s="18" t="s">
        <v>230</v>
      </c>
      <c r="C1174" s="21" t="s">
        <v>52</v>
      </c>
      <c r="D1174" s="18" t="s">
        <v>98</v>
      </c>
      <c r="E1174" s="21" t="s">
        <v>52</v>
      </c>
      <c r="F1174" s="18" t="s">
        <v>9</v>
      </c>
      <c r="G1174" s="18" t="s">
        <v>21</v>
      </c>
      <c r="H1174" s="17" t="s">
        <v>238</v>
      </c>
      <c r="I1174" s="18" t="s">
        <v>36</v>
      </c>
      <c r="J1174" s="99">
        <v>788.35</v>
      </c>
      <c r="K1174" s="99">
        <v>918.7</v>
      </c>
      <c r="L1174" s="99">
        <v>617.94000000000005</v>
      </c>
      <c r="M1174" s="158">
        <f t="shared" si="169"/>
        <v>67.26243605094156</v>
      </c>
    </row>
    <row r="1175" spans="1:13" ht="56.25" x14ac:dyDescent="0.3">
      <c r="A1175" s="58" t="s">
        <v>319</v>
      </c>
      <c r="B1175" s="18" t="s">
        <v>230</v>
      </c>
      <c r="C1175" s="21" t="s">
        <v>52</v>
      </c>
      <c r="D1175" s="18" t="s">
        <v>98</v>
      </c>
      <c r="E1175" s="21" t="s">
        <v>52</v>
      </c>
      <c r="F1175" s="18" t="s">
        <v>9</v>
      </c>
      <c r="G1175" s="18" t="s">
        <v>43</v>
      </c>
      <c r="H1175" s="17" t="s">
        <v>18</v>
      </c>
      <c r="I1175" s="18" t="s">
        <v>19</v>
      </c>
      <c r="J1175" s="99">
        <f t="shared" ref="J1175:L1176" si="171">J1176</f>
        <v>1787.55</v>
      </c>
      <c r="K1175" s="99">
        <f t="shared" si="171"/>
        <v>757.58</v>
      </c>
      <c r="L1175" s="99">
        <f t="shared" si="171"/>
        <v>601.83000000000004</v>
      </c>
      <c r="M1175" s="158">
        <f t="shared" si="169"/>
        <v>79.441115129755275</v>
      </c>
    </row>
    <row r="1176" spans="1:13" x14ac:dyDescent="0.3">
      <c r="A1176" s="51" t="s">
        <v>298</v>
      </c>
      <c r="B1176" s="18" t="s">
        <v>230</v>
      </c>
      <c r="C1176" s="21" t="s">
        <v>52</v>
      </c>
      <c r="D1176" s="18" t="s">
        <v>98</v>
      </c>
      <c r="E1176" s="21" t="s">
        <v>52</v>
      </c>
      <c r="F1176" s="18" t="s">
        <v>9</v>
      </c>
      <c r="G1176" s="18" t="s">
        <v>43</v>
      </c>
      <c r="H1176" s="17" t="s">
        <v>238</v>
      </c>
      <c r="I1176" s="18" t="s">
        <v>19</v>
      </c>
      <c r="J1176" s="99">
        <f t="shared" si="171"/>
        <v>1787.55</v>
      </c>
      <c r="K1176" s="99">
        <f t="shared" si="171"/>
        <v>757.58</v>
      </c>
      <c r="L1176" s="99">
        <f t="shared" si="171"/>
        <v>601.83000000000004</v>
      </c>
      <c r="M1176" s="158">
        <f t="shared" si="169"/>
        <v>79.441115129755275</v>
      </c>
    </row>
    <row r="1177" spans="1:13" ht="37.5" x14ac:dyDescent="0.3">
      <c r="A1177" s="51" t="s">
        <v>35</v>
      </c>
      <c r="B1177" s="18" t="s">
        <v>230</v>
      </c>
      <c r="C1177" s="21" t="s">
        <v>52</v>
      </c>
      <c r="D1177" s="18" t="s">
        <v>98</v>
      </c>
      <c r="E1177" s="21" t="s">
        <v>52</v>
      </c>
      <c r="F1177" s="18" t="s">
        <v>9</v>
      </c>
      <c r="G1177" s="18" t="s">
        <v>43</v>
      </c>
      <c r="H1177" s="17" t="s">
        <v>238</v>
      </c>
      <c r="I1177" s="18" t="s">
        <v>36</v>
      </c>
      <c r="J1177" s="163">
        <v>1787.55</v>
      </c>
      <c r="K1177" s="163">
        <v>757.58</v>
      </c>
      <c r="L1177" s="163">
        <v>601.83000000000004</v>
      </c>
      <c r="M1177" s="158">
        <f t="shared" si="169"/>
        <v>79.441115129755275</v>
      </c>
    </row>
    <row r="1178" spans="1:13" x14ac:dyDescent="0.3">
      <c r="A1178" s="60" t="s">
        <v>87</v>
      </c>
      <c r="B1178" s="15" t="s">
        <v>230</v>
      </c>
      <c r="C1178" s="14" t="s">
        <v>68</v>
      </c>
      <c r="D1178" s="14" t="s">
        <v>16</v>
      </c>
      <c r="E1178" s="15" t="s">
        <v>16</v>
      </c>
      <c r="F1178" s="15" t="s">
        <v>17</v>
      </c>
      <c r="G1178" s="15" t="s">
        <v>16</v>
      </c>
      <c r="H1178" s="14" t="s">
        <v>18</v>
      </c>
      <c r="I1178" s="15" t="s">
        <v>19</v>
      </c>
      <c r="J1178" s="157">
        <f>J1179+J1186</f>
        <v>3170.66</v>
      </c>
      <c r="K1178" s="157">
        <f>K1179+K1186</f>
        <v>7189.94</v>
      </c>
      <c r="L1178" s="157">
        <f>L1179+L1186</f>
        <v>6898.57</v>
      </c>
      <c r="M1178" s="158">
        <f t="shared" si="169"/>
        <v>95.947532246444339</v>
      </c>
    </row>
    <row r="1179" spans="1:13" x14ac:dyDescent="0.3">
      <c r="A1179" s="51" t="s">
        <v>215</v>
      </c>
      <c r="B1179" s="18" t="s">
        <v>230</v>
      </c>
      <c r="C1179" s="17" t="s">
        <v>68</v>
      </c>
      <c r="D1179" s="17" t="s">
        <v>43</v>
      </c>
      <c r="E1179" s="18" t="s">
        <v>16</v>
      </c>
      <c r="F1179" s="18" t="s">
        <v>17</v>
      </c>
      <c r="G1179" s="18" t="s">
        <v>16</v>
      </c>
      <c r="H1179" s="17" t="s">
        <v>18</v>
      </c>
      <c r="I1179" s="18" t="s">
        <v>19</v>
      </c>
      <c r="J1179" s="99">
        <f t="shared" ref="J1179:L1182" si="172">J1180</f>
        <v>120</v>
      </c>
      <c r="K1179" s="99">
        <f t="shared" si="172"/>
        <v>469.11</v>
      </c>
      <c r="L1179" s="99">
        <f t="shared" si="172"/>
        <v>469.11</v>
      </c>
      <c r="M1179" s="158">
        <f t="shared" si="169"/>
        <v>100</v>
      </c>
    </row>
    <row r="1180" spans="1:13" ht="75" x14ac:dyDescent="0.3">
      <c r="A1180" s="51" t="s">
        <v>278</v>
      </c>
      <c r="B1180" s="18" t="s">
        <v>230</v>
      </c>
      <c r="C1180" s="17" t="s">
        <v>68</v>
      </c>
      <c r="D1180" s="17" t="s">
        <v>43</v>
      </c>
      <c r="E1180" s="18" t="s">
        <v>53</v>
      </c>
      <c r="F1180" s="18" t="s">
        <v>17</v>
      </c>
      <c r="G1180" s="18" t="s">
        <v>16</v>
      </c>
      <c r="H1180" s="17" t="s">
        <v>18</v>
      </c>
      <c r="I1180" s="18" t="s">
        <v>19</v>
      </c>
      <c r="J1180" s="99">
        <f t="shared" si="172"/>
        <v>120</v>
      </c>
      <c r="K1180" s="99">
        <f t="shared" si="172"/>
        <v>469.11</v>
      </c>
      <c r="L1180" s="99">
        <f t="shared" si="172"/>
        <v>469.11</v>
      </c>
      <c r="M1180" s="158">
        <f t="shared" si="169"/>
        <v>100</v>
      </c>
    </row>
    <row r="1181" spans="1:13" ht="56.25" x14ac:dyDescent="0.3">
      <c r="A1181" s="51" t="s">
        <v>275</v>
      </c>
      <c r="B1181" s="18" t="s">
        <v>230</v>
      </c>
      <c r="C1181" s="17" t="s">
        <v>68</v>
      </c>
      <c r="D1181" s="17" t="s">
        <v>43</v>
      </c>
      <c r="E1181" s="18" t="s">
        <v>53</v>
      </c>
      <c r="F1181" s="18" t="s">
        <v>25</v>
      </c>
      <c r="G1181" s="18" t="s">
        <v>16</v>
      </c>
      <c r="H1181" s="17" t="s">
        <v>18</v>
      </c>
      <c r="I1181" s="18" t="s">
        <v>19</v>
      </c>
      <c r="J1181" s="99">
        <f t="shared" si="172"/>
        <v>120</v>
      </c>
      <c r="K1181" s="99">
        <f t="shared" si="172"/>
        <v>469.11</v>
      </c>
      <c r="L1181" s="99">
        <f t="shared" si="172"/>
        <v>469.11</v>
      </c>
      <c r="M1181" s="158">
        <f t="shared" si="169"/>
        <v>100</v>
      </c>
    </row>
    <row r="1182" spans="1:13" ht="37.5" x14ac:dyDescent="0.3">
      <c r="A1182" s="51" t="s">
        <v>285</v>
      </c>
      <c r="B1182" s="18" t="s">
        <v>230</v>
      </c>
      <c r="C1182" s="17" t="s">
        <v>68</v>
      </c>
      <c r="D1182" s="17" t="s">
        <v>43</v>
      </c>
      <c r="E1182" s="18" t="s">
        <v>53</v>
      </c>
      <c r="F1182" s="18" t="s">
        <v>25</v>
      </c>
      <c r="G1182" s="18" t="s">
        <v>21</v>
      </c>
      <c r="H1182" s="17" t="s">
        <v>18</v>
      </c>
      <c r="I1182" s="18" t="s">
        <v>19</v>
      </c>
      <c r="J1182" s="99">
        <f t="shared" si="172"/>
        <v>120</v>
      </c>
      <c r="K1182" s="99">
        <f t="shared" si="172"/>
        <v>469.11</v>
      </c>
      <c r="L1182" s="99">
        <f t="shared" si="172"/>
        <v>469.11</v>
      </c>
      <c r="M1182" s="158">
        <f t="shared" si="169"/>
        <v>100</v>
      </c>
    </row>
    <row r="1183" spans="1:13" x14ac:dyDescent="0.3">
      <c r="A1183" s="51" t="s">
        <v>354</v>
      </c>
      <c r="B1183" s="18" t="s">
        <v>230</v>
      </c>
      <c r="C1183" s="17" t="s">
        <v>68</v>
      </c>
      <c r="D1183" s="17" t="s">
        <v>43</v>
      </c>
      <c r="E1183" s="18" t="s">
        <v>53</v>
      </c>
      <c r="F1183" s="18" t="s">
        <v>25</v>
      </c>
      <c r="G1183" s="18" t="s">
        <v>21</v>
      </c>
      <c r="H1183" s="17" t="s">
        <v>277</v>
      </c>
      <c r="I1183" s="18" t="s">
        <v>19</v>
      </c>
      <c r="J1183" s="99">
        <f>J1184+J1185</f>
        <v>120</v>
      </c>
      <c r="K1183" s="99">
        <f>K1184+K1185</f>
        <v>469.11</v>
      </c>
      <c r="L1183" s="99">
        <f>L1184+L1185</f>
        <v>469.11</v>
      </c>
      <c r="M1183" s="158">
        <f t="shared" si="169"/>
        <v>100</v>
      </c>
    </row>
    <row r="1184" spans="1:13" ht="37.5" x14ac:dyDescent="0.3">
      <c r="A1184" s="51" t="s">
        <v>35</v>
      </c>
      <c r="B1184" s="18" t="s">
        <v>230</v>
      </c>
      <c r="C1184" s="17" t="s">
        <v>68</v>
      </c>
      <c r="D1184" s="17" t="s">
        <v>43</v>
      </c>
      <c r="E1184" s="18" t="s">
        <v>53</v>
      </c>
      <c r="F1184" s="18" t="s">
        <v>25</v>
      </c>
      <c r="G1184" s="18" t="s">
        <v>21</v>
      </c>
      <c r="H1184" s="17" t="s">
        <v>277</v>
      </c>
      <c r="I1184" s="18" t="s">
        <v>36</v>
      </c>
      <c r="J1184" s="99">
        <v>120</v>
      </c>
      <c r="K1184" s="99">
        <v>129.19999999999999</v>
      </c>
      <c r="L1184" s="99">
        <v>129.19999999999999</v>
      </c>
      <c r="M1184" s="158">
        <f t="shared" si="169"/>
        <v>100</v>
      </c>
    </row>
    <row r="1185" spans="1:13" x14ac:dyDescent="0.3">
      <c r="A1185" s="40" t="s">
        <v>37</v>
      </c>
      <c r="B1185" s="18" t="s">
        <v>230</v>
      </c>
      <c r="C1185" s="17" t="s">
        <v>68</v>
      </c>
      <c r="D1185" s="17" t="s">
        <v>43</v>
      </c>
      <c r="E1185" s="18" t="s">
        <v>53</v>
      </c>
      <c r="F1185" s="18" t="s">
        <v>25</v>
      </c>
      <c r="G1185" s="18" t="s">
        <v>21</v>
      </c>
      <c r="H1185" s="17" t="s">
        <v>277</v>
      </c>
      <c r="I1185" s="18" t="s">
        <v>38</v>
      </c>
      <c r="J1185" s="99">
        <v>0</v>
      </c>
      <c r="K1185" s="99">
        <v>339.91</v>
      </c>
      <c r="L1185" s="99">
        <v>339.91</v>
      </c>
      <c r="M1185" s="158">
        <f t="shared" si="169"/>
        <v>100</v>
      </c>
    </row>
    <row r="1186" spans="1:13" x14ac:dyDescent="0.3">
      <c r="A1186" s="60" t="s">
        <v>231</v>
      </c>
      <c r="B1186" s="15" t="s">
        <v>230</v>
      </c>
      <c r="C1186" s="14" t="s">
        <v>68</v>
      </c>
      <c r="D1186" s="14" t="s">
        <v>23</v>
      </c>
      <c r="E1186" s="15" t="s">
        <v>16</v>
      </c>
      <c r="F1186" s="14" t="s">
        <v>17</v>
      </c>
      <c r="G1186" s="15" t="s">
        <v>16</v>
      </c>
      <c r="H1186" s="14" t="s">
        <v>18</v>
      </c>
      <c r="I1186" s="15" t="s">
        <v>19</v>
      </c>
      <c r="J1186" s="157">
        <f>J1187+J1196</f>
        <v>3050.66</v>
      </c>
      <c r="K1186" s="157">
        <f>K1187+K1196</f>
        <v>6720.83</v>
      </c>
      <c r="L1186" s="157">
        <f>L1187+L1196</f>
        <v>6429.46</v>
      </c>
      <c r="M1186" s="158">
        <f t="shared" si="169"/>
        <v>95.664672369335335</v>
      </c>
    </row>
    <row r="1187" spans="1:13" ht="75" x14ac:dyDescent="0.3">
      <c r="A1187" s="51" t="s">
        <v>278</v>
      </c>
      <c r="B1187" s="18" t="s">
        <v>230</v>
      </c>
      <c r="C1187" s="17" t="s">
        <v>68</v>
      </c>
      <c r="D1187" s="17" t="s">
        <v>23</v>
      </c>
      <c r="E1187" s="18" t="s">
        <v>53</v>
      </c>
      <c r="F1187" s="18" t="s">
        <v>17</v>
      </c>
      <c r="G1187" s="18" t="s">
        <v>16</v>
      </c>
      <c r="H1187" s="17" t="s">
        <v>18</v>
      </c>
      <c r="I1187" s="18" t="s">
        <v>19</v>
      </c>
      <c r="J1187" s="99">
        <f>J1188+J1192</f>
        <v>3050.66</v>
      </c>
      <c r="K1187" s="99">
        <f>K1188+K1192</f>
        <v>6257.83</v>
      </c>
      <c r="L1187" s="99">
        <f>L1188+L1192</f>
        <v>5966.46</v>
      </c>
      <c r="M1187" s="158">
        <f t="shared" si="169"/>
        <v>95.343913145611182</v>
      </c>
    </row>
    <row r="1188" spans="1:13" ht="56.25" x14ac:dyDescent="0.3">
      <c r="A1188" s="51" t="s">
        <v>288</v>
      </c>
      <c r="B1188" s="18" t="s">
        <v>230</v>
      </c>
      <c r="C1188" s="17" t="s">
        <v>68</v>
      </c>
      <c r="D1188" s="17" t="s">
        <v>23</v>
      </c>
      <c r="E1188" s="18" t="s">
        <v>53</v>
      </c>
      <c r="F1188" s="18" t="s">
        <v>83</v>
      </c>
      <c r="G1188" s="18" t="s">
        <v>16</v>
      </c>
      <c r="H1188" s="17" t="s">
        <v>18</v>
      </c>
      <c r="I1188" s="18" t="s">
        <v>19</v>
      </c>
      <c r="J1188" s="99">
        <f t="shared" ref="J1188:L1190" si="173">J1189</f>
        <v>1709.16</v>
      </c>
      <c r="K1188" s="99">
        <f t="shared" si="173"/>
        <v>5019.5600000000004</v>
      </c>
      <c r="L1188" s="99">
        <f t="shared" si="173"/>
        <v>5104.32</v>
      </c>
      <c r="M1188" s="158">
        <f t="shared" si="169"/>
        <v>101.68859421941363</v>
      </c>
    </row>
    <row r="1189" spans="1:13" x14ac:dyDescent="0.3">
      <c r="A1189" s="51" t="s">
        <v>245</v>
      </c>
      <c r="B1189" s="18" t="s">
        <v>230</v>
      </c>
      <c r="C1189" s="17" t="s">
        <v>68</v>
      </c>
      <c r="D1189" s="17" t="s">
        <v>23</v>
      </c>
      <c r="E1189" s="18" t="s">
        <v>53</v>
      </c>
      <c r="F1189" s="18" t="s">
        <v>83</v>
      </c>
      <c r="G1189" s="18" t="s">
        <v>52</v>
      </c>
      <c r="H1189" s="17" t="s">
        <v>18</v>
      </c>
      <c r="I1189" s="18" t="s">
        <v>19</v>
      </c>
      <c r="J1189" s="99">
        <f t="shared" si="173"/>
        <v>1709.16</v>
      </c>
      <c r="K1189" s="99">
        <f t="shared" si="173"/>
        <v>5019.5600000000004</v>
      </c>
      <c r="L1189" s="99">
        <f t="shared" si="173"/>
        <v>5104.32</v>
      </c>
      <c r="M1189" s="158">
        <f t="shared" si="169"/>
        <v>101.68859421941363</v>
      </c>
    </row>
    <row r="1190" spans="1:13" x14ac:dyDescent="0.3">
      <c r="A1190" s="51" t="s">
        <v>220</v>
      </c>
      <c r="B1190" s="18" t="s">
        <v>230</v>
      </c>
      <c r="C1190" s="17" t="s">
        <v>68</v>
      </c>
      <c r="D1190" s="17" t="s">
        <v>23</v>
      </c>
      <c r="E1190" s="18" t="s">
        <v>53</v>
      </c>
      <c r="F1190" s="18" t="s">
        <v>83</v>
      </c>
      <c r="G1190" s="18" t="s">
        <v>52</v>
      </c>
      <c r="H1190" s="17" t="s">
        <v>221</v>
      </c>
      <c r="I1190" s="18" t="s">
        <v>19</v>
      </c>
      <c r="J1190" s="99">
        <f t="shared" si="173"/>
        <v>1709.16</v>
      </c>
      <c r="K1190" s="99">
        <f t="shared" si="173"/>
        <v>5019.5600000000004</v>
      </c>
      <c r="L1190" s="99">
        <f t="shared" si="173"/>
        <v>5104.32</v>
      </c>
      <c r="M1190" s="158">
        <f t="shared" si="169"/>
        <v>101.68859421941363</v>
      </c>
    </row>
    <row r="1191" spans="1:13" ht="37.5" x14ac:dyDescent="0.3">
      <c r="A1191" s="51" t="s">
        <v>35</v>
      </c>
      <c r="B1191" s="18" t="s">
        <v>230</v>
      </c>
      <c r="C1191" s="17" t="s">
        <v>68</v>
      </c>
      <c r="D1191" s="17" t="s">
        <v>23</v>
      </c>
      <c r="E1191" s="18" t="s">
        <v>53</v>
      </c>
      <c r="F1191" s="18" t="s">
        <v>83</v>
      </c>
      <c r="G1191" s="18" t="s">
        <v>52</v>
      </c>
      <c r="H1191" s="17" t="s">
        <v>221</v>
      </c>
      <c r="I1191" s="18" t="s">
        <v>36</v>
      </c>
      <c r="J1191" s="99">
        <v>1709.16</v>
      </c>
      <c r="K1191" s="99">
        <v>5019.5600000000004</v>
      </c>
      <c r="L1191" s="99">
        <v>5104.32</v>
      </c>
      <c r="M1191" s="158">
        <f t="shared" si="169"/>
        <v>101.68859421941363</v>
      </c>
    </row>
    <row r="1192" spans="1:13" ht="56.25" x14ac:dyDescent="0.3">
      <c r="A1192" s="51" t="s">
        <v>241</v>
      </c>
      <c r="B1192" s="18" t="s">
        <v>230</v>
      </c>
      <c r="C1192" s="17" t="s">
        <v>68</v>
      </c>
      <c r="D1192" s="17" t="s">
        <v>23</v>
      </c>
      <c r="E1192" s="18" t="s">
        <v>53</v>
      </c>
      <c r="F1192" s="18" t="s">
        <v>9</v>
      </c>
      <c r="G1192" s="18" t="s">
        <v>16</v>
      </c>
      <c r="H1192" s="17" t="s">
        <v>18</v>
      </c>
      <c r="I1192" s="18" t="s">
        <v>19</v>
      </c>
      <c r="J1192" s="99">
        <f t="shared" ref="J1192:L1194" si="174">J1193</f>
        <v>1341.5</v>
      </c>
      <c r="K1192" s="99">
        <f t="shared" si="174"/>
        <v>1238.27</v>
      </c>
      <c r="L1192" s="99">
        <f t="shared" si="174"/>
        <v>862.14</v>
      </c>
      <c r="M1192" s="158">
        <f t="shared" si="169"/>
        <v>69.624556841399695</v>
      </c>
    </row>
    <row r="1193" spans="1:13" ht="37.5" x14ac:dyDescent="0.3">
      <c r="A1193" s="51" t="s">
        <v>279</v>
      </c>
      <c r="B1193" s="18" t="s">
        <v>230</v>
      </c>
      <c r="C1193" s="17" t="s">
        <v>68</v>
      </c>
      <c r="D1193" s="17" t="s">
        <v>23</v>
      </c>
      <c r="E1193" s="18" t="s">
        <v>53</v>
      </c>
      <c r="F1193" s="18" t="s">
        <v>9</v>
      </c>
      <c r="G1193" s="18" t="s">
        <v>21</v>
      </c>
      <c r="H1193" s="17" t="s">
        <v>18</v>
      </c>
      <c r="I1193" s="18" t="s">
        <v>19</v>
      </c>
      <c r="J1193" s="99">
        <f t="shared" si="174"/>
        <v>1341.5</v>
      </c>
      <c r="K1193" s="99">
        <f t="shared" si="174"/>
        <v>1238.27</v>
      </c>
      <c r="L1193" s="99">
        <f t="shared" si="174"/>
        <v>862.14</v>
      </c>
      <c r="M1193" s="158">
        <f t="shared" si="169"/>
        <v>69.624556841399695</v>
      </c>
    </row>
    <row r="1194" spans="1:13" ht="37.5" x14ac:dyDescent="0.3">
      <c r="A1194" s="51" t="s">
        <v>282</v>
      </c>
      <c r="B1194" s="18" t="s">
        <v>230</v>
      </c>
      <c r="C1194" s="17" t="s">
        <v>68</v>
      </c>
      <c r="D1194" s="17" t="s">
        <v>23</v>
      </c>
      <c r="E1194" s="18" t="s">
        <v>53</v>
      </c>
      <c r="F1194" s="18" t="s">
        <v>9</v>
      </c>
      <c r="G1194" s="18" t="s">
        <v>21</v>
      </c>
      <c r="H1194" s="17" t="s">
        <v>217</v>
      </c>
      <c r="I1194" s="18" t="s">
        <v>19</v>
      </c>
      <c r="J1194" s="99">
        <f t="shared" si="174"/>
        <v>1341.5</v>
      </c>
      <c r="K1194" s="99">
        <f t="shared" si="174"/>
        <v>1238.27</v>
      </c>
      <c r="L1194" s="99">
        <f t="shared" si="174"/>
        <v>862.14</v>
      </c>
      <c r="M1194" s="158">
        <f t="shared" si="169"/>
        <v>69.624556841399695</v>
      </c>
    </row>
    <row r="1195" spans="1:13" ht="37.5" x14ac:dyDescent="0.3">
      <c r="A1195" s="51" t="s">
        <v>35</v>
      </c>
      <c r="B1195" s="18" t="s">
        <v>230</v>
      </c>
      <c r="C1195" s="17" t="s">
        <v>68</v>
      </c>
      <c r="D1195" s="17" t="s">
        <v>23</v>
      </c>
      <c r="E1195" s="18" t="s">
        <v>53</v>
      </c>
      <c r="F1195" s="18" t="s">
        <v>9</v>
      </c>
      <c r="G1195" s="18" t="s">
        <v>21</v>
      </c>
      <c r="H1195" s="17" t="s">
        <v>217</v>
      </c>
      <c r="I1195" s="18" t="s">
        <v>36</v>
      </c>
      <c r="J1195" s="99">
        <v>1341.5</v>
      </c>
      <c r="K1195" s="99">
        <v>1238.27</v>
      </c>
      <c r="L1195" s="99">
        <v>862.14</v>
      </c>
      <c r="M1195" s="158">
        <f t="shared" si="169"/>
        <v>69.624556841399695</v>
      </c>
    </row>
    <row r="1196" spans="1:13" ht="75" x14ac:dyDescent="0.3">
      <c r="A1196" s="51" t="s">
        <v>422</v>
      </c>
      <c r="B1196" s="16">
        <v>675</v>
      </c>
      <c r="C1196" s="17" t="s">
        <v>68</v>
      </c>
      <c r="D1196" s="17" t="s">
        <v>23</v>
      </c>
      <c r="E1196" s="18" t="s">
        <v>113</v>
      </c>
      <c r="F1196" s="18" t="s">
        <v>17</v>
      </c>
      <c r="G1196" s="18" t="s">
        <v>16</v>
      </c>
      <c r="H1196" s="17" t="s">
        <v>18</v>
      </c>
      <c r="I1196" s="18" t="s">
        <v>19</v>
      </c>
      <c r="J1196" s="99">
        <f t="shared" ref="J1196:L1198" si="175">J1197</f>
        <v>0</v>
      </c>
      <c r="K1196" s="99">
        <f t="shared" si="175"/>
        <v>463</v>
      </c>
      <c r="L1196" s="99">
        <f t="shared" si="175"/>
        <v>463</v>
      </c>
      <c r="M1196" s="158">
        <f t="shared" si="169"/>
        <v>100</v>
      </c>
    </row>
    <row r="1197" spans="1:13" x14ac:dyDescent="0.3">
      <c r="A1197" s="51" t="s">
        <v>242</v>
      </c>
      <c r="B1197" s="16">
        <v>675</v>
      </c>
      <c r="C1197" s="17" t="s">
        <v>68</v>
      </c>
      <c r="D1197" s="17" t="s">
        <v>23</v>
      </c>
      <c r="E1197" s="18" t="s">
        <v>113</v>
      </c>
      <c r="F1197" s="18" t="s">
        <v>17</v>
      </c>
      <c r="G1197" s="18" t="s">
        <v>21</v>
      </c>
      <c r="H1197" s="17" t="s">
        <v>18</v>
      </c>
      <c r="I1197" s="18" t="s">
        <v>19</v>
      </c>
      <c r="J1197" s="99">
        <f t="shared" si="175"/>
        <v>0</v>
      </c>
      <c r="K1197" s="99">
        <f t="shared" si="175"/>
        <v>463</v>
      </c>
      <c r="L1197" s="99">
        <f t="shared" si="175"/>
        <v>463</v>
      </c>
      <c r="M1197" s="158">
        <f t="shared" si="169"/>
        <v>100</v>
      </c>
    </row>
    <row r="1198" spans="1:13" ht="37.5" x14ac:dyDescent="0.3">
      <c r="A1198" s="51" t="s">
        <v>243</v>
      </c>
      <c r="B1198" s="16">
        <v>675</v>
      </c>
      <c r="C1198" s="17" t="s">
        <v>68</v>
      </c>
      <c r="D1198" s="17" t="s">
        <v>23</v>
      </c>
      <c r="E1198" s="18" t="s">
        <v>113</v>
      </c>
      <c r="F1198" s="18" t="s">
        <v>17</v>
      </c>
      <c r="G1198" s="18" t="s">
        <v>21</v>
      </c>
      <c r="H1198" s="17" t="s">
        <v>218</v>
      </c>
      <c r="I1198" s="18" t="s">
        <v>19</v>
      </c>
      <c r="J1198" s="99">
        <f t="shared" si="175"/>
        <v>0</v>
      </c>
      <c r="K1198" s="99">
        <f t="shared" si="175"/>
        <v>463</v>
      </c>
      <c r="L1198" s="99">
        <f t="shared" si="175"/>
        <v>463</v>
      </c>
      <c r="M1198" s="158">
        <f t="shared" si="169"/>
        <v>100</v>
      </c>
    </row>
    <row r="1199" spans="1:13" ht="37.5" x14ac:dyDescent="0.3">
      <c r="A1199" s="51" t="s">
        <v>35</v>
      </c>
      <c r="B1199" s="16">
        <v>675</v>
      </c>
      <c r="C1199" s="17" t="s">
        <v>68</v>
      </c>
      <c r="D1199" s="17" t="s">
        <v>23</v>
      </c>
      <c r="E1199" s="18" t="s">
        <v>113</v>
      </c>
      <c r="F1199" s="18" t="s">
        <v>17</v>
      </c>
      <c r="G1199" s="18" t="s">
        <v>21</v>
      </c>
      <c r="H1199" s="17" t="s">
        <v>218</v>
      </c>
      <c r="I1199" s="18" t="s">
        <v>36</v>
      </c>
      <c r="J1199" s="99">
        <v>0</v>
      </c>
      <c r="K1199" s="99">
        <v>463</v>
      </c>
      <c r="L1199" s="99">
        <v>463</v>
      </c>
      <c r="M1199" s="158">
        <f t="shared" si="169"/>
        <v>100</v>
      </c>
    </row>
    <row r="1200" spans="1:13" x14ac:dyDescent="0.3">
      <c r="A1200" s="72" t="s">
        <v>177</v>
      </c>
      <c r="B1200" s="15" t="s">
        <v>230</v>
      </c>
      <c r="C1200" s="14" t="s">
        <v>113</v>
      </c>
      <c r="D1200" s="14" t="s">
        <v>16</v>
      </c>
      <c r="E1200" s="20" t="s">
        <v>16</v>
      </c>
      <c r="F1200" s="15" t="s">
        <v>17</v>
      </c>
      <c r="G1200" s="15" t="s">
        <v>16</v>
      </c>
      <c r="H1200" s="14" t="s">
        <v>18</v>
      </c>
      <c r="I1200" s="15" t="s">
        <v>19</v>
      </c>
      <c r="J1200" s="99">
        <f t="shared" ref="J1200:L1204" si="176">J1201</f>
        <v>0</v>
      </c>
      <c r="K1200" s="99">
        <f t="shared" si="176"/>
        <v>15</v>
      </c>
      <c r="L1200" s="99">
        <f t="shared" si="176"/>
        <v>0</v>
      </c>
      <c r="M1200" s="158">
        <f t="shared" si="169"/>
        <v>0</v>
      </c>
    </row>
    <row r="1201" spans="1:13" x14ac:dyDescent="0.3">
      <c r="A1201" s="51" t="s">
        <v>307</v>
      </c>
      <c r="B1201" s="16">
        <v>675</v>
      </c>
      <c r="C1201" s="17" t="s">
        <v>113</v>
      </c>
      <c r="D1201" s="17" t="s">
        <v>52</v>
      </c>
      <c r="E1201" s="21" t="s">
        <v>16</v>
      </c>
      <c r="F1201" s="18" t="s">
        <v>17</v>
      </c>
      <c r="G1201" s="18" t="s">
        <v>16</v>
      </c>
      <c r="H1201" s="17" t="s">
        <v>18</v>
      </c>
      <c r="I1201" s="18" t="s">
        <v>19</v>
      </c>
      <c r="J1201" s="99">
        <f t="shared" si="176"/>
        <v>0</v>
      </c>
      <c r="K1201" s="99">
        <f t="shared" si="176"/>
        <v>15</v>
      </c>
      <c r="L1201" s="99">
        <f t="shared" si="176"/>
        <v>0</v>
      </c>
      <c r="M1201" s="158">
        <f t="shared" si="169"/>
        <v>0</v>
      </c>
    </row>
    <row r="1202" spans="1:13" ht="56.25" x14ac:dyDescent="0.3">
      <c r="A1202" s="40" t="s">
        <v>358</v>
      </c>
      <c r="B1202" s="16">
        <v>675</v>
      </c>
      <c r="C1202" s="17" t="s">
        <v>113</v>
      </c>
      <c r="D1202" s="17" t="s">
        <v>52</v>
      </c>
      <c r="E1202" s="21" t="s">
        <v>91</v>
      </c>
      <c r="F1202" s="18" t="s">
        <v>17</v>
      </c>
      <c r="G1202" s="18" t="s">
        <v>16</v>
      </c>
      <c r="H1202" s="17" t="s">
        <v>18</v>
      </c>
      <c r="I1202" s="18" t="s">
        <v>19</v>
      </c>
      <c r="J1202" s="99">
        <f t="shared" si="176"/>
        <v>0</v>
      </c>
      <c r="K1202" s="99">
        <f t="shared" si="176"/>
        <v>15</v>
      </c>
      <c r="L1202" s="99">
        <f t="shared" si="176"/>
        <v>0</v>
      </c>
      <c r="M1202" s="158">
        <f t="shared" si="169"/>
        <v>0</v>
      </c>
    </row>
    <row r="1203" spans="1:13" ht="56.25" x14ac:dyDescent="0.3">
      <c r="A1203" s="51" t="s">
        <v>524</v>
      </c>
      <c r="B1203" s="16">
        <v>675</v>
      </c>
      <c r="C1203" s="17" t="s">
        <v>113</v>
      </c>
      <c r="D1203" s="17" t="s">
        <v>52</v>
      </c>
      <c r="E1203" s="21" t="s">
        <v>91</v>
      </c>
      <c r="F1203" s="18" t="s">
        <v>17</v>
      </c>
      <c r="G1203" s="18" t="s">
        <v>68</v>
      </c>
      <c r="H1203" s="17" t="s">
        <v>18</v>
      </c>
      <c r="I1203" s="18" t="s">
        <v>19</v>
      </c>
      <c r="J1203" s="99">
        <f t="shared" si="176"/>
        <v>0</v>
      </c>
      <c r="K1203" s="99">
        <f t="shared" si="176"/>
        <v>15</v>
      </c>
      <c r="L1203" s="99">
        <f t="shared" si="176"/>
        <v>0</v>
      </c>
      <c r="M1203" s="158">
        <f t="shared" si="169"/>
        <v>0</v>
      </c>
    </row>
    <row r="1204" spans="1:13" ht="37.5" x14ac:dyDescent="0.3">
      <c r="A1204" s="64" t="s">
        <v>528</v>
      </c>
      <c r="B1204" s="16">
        <v>675</v>
      </c>
      <c r="C1204" s="17" t="s">
        <v>113</v>
      </c>
      <c r="D1204" s="17" t="s">
        <v>52</v>
      </c>
      <c r="E1204" s="21" t="s">
        <v>91</v>
      </c>
      <c r="F1204" s="18" t="s">
        <v>17</v>
      </c>
      <c r="G1204" s="18" t="s">
        <v>68</v>
      </c>
      <c r="H1204" s="17" t="s">
        <v>529</v>
      </c>
      <c r="I1204" s="18" t="s">
        <v>19</v>
      </c>
      <c r="J1204" s="99">
        <f t="shared" si="176"/>
        <v>0</v>
      </c>
      <c r="K1204" s="99">
        <f t="shared" si="176"/>
        <v>15</v>
      </c>
      <c r="L1204" s="99">
        <f t="shared" si="176"/>
        <v>0</v>
      </c>
      <c r="M1204" s="158">
        <f t="shared" si="169"/>
        <v>0</v>
      </c>
    </row>
    <row r="1205" spans="1:13" ht="37.5" x14ac:dyDescent="0.3">
      <c r="A1205" s="40" t="s">
        <v>35</v>
      </c>
      <c r="B1205" s="16">
        <v>675</v>
      </c>
      <c r="C1205" s="17" t="s">
        <v>113</v>
      </c>
      <c r="D1205" s="17" t="s">
        <v>52</v>
      </c>
      <c r="E1205" s="21" t="s">
        <v>91</v>
      </c>
      <c r="F1205" s="18" t="s">
        <v>17</v>
      </c>
      <c r="G1205" s="18" t="s">
        <v>68</v>
      </c>
      <c r="H1205" s="17" t="s">
        <v>529</v>
      </c>
      <c r="I1205" s="18" t="s">
        <v>36</v>
      </c>
      <c r="J1205" s="99">
        <v>0</v>
      </c>
      <c r="K1205" s="99">
        <v>15</v>
      </c>
      <c r="L1205" s="99">
        <v>0</v>
      </c>
      <c r="M1205" s="158">
        <f t="shared" si="169"/>
        <v>0</v>
      </c>
    </row>
    <row r="1206" spans="1:13" x14ac:dyDescent="0.3">
      <c r="A1206" s="57" t="s">
        <v>93</v>
      </c>
      <c r="B1206" s="15" t="s">
        <v>230</v>
      </c>
      <c r="C1206" s="14" t="s">
        <v>94</v>
      </c>
      <c r="D1206" s="14" t="s">
        <v>16</v>
      </c>
      <c r="E1206" s="20" t="s">
        <v>16</v>
      </c>
      <c r="F1206" s="15" t="s">
        <v>17</v>
      </c>
      <c r="G1206" s="15" t="s">
        <v>16</v>
      </c>
      <c r="H1206" s="14" t="s">
        <v>18</v>
      </c>
      <c r="I1206" s="15" t="s">
        <v>19</v>
      </c>
      <c r="J1206" s="157">
        <f t="shared" ref="J1206:L1207" si="177">J1207</f>
        <v>4163.04</v>
      </c>
      <c r="K1206" s="157">
        <f t="shared" si="177"/>
        <v>12303.98</v>
      </c>
      <c r="L1206" s="157">
        <f t="shared" si="177"/>
        <v>7328.93</v>
      </c>
      <c r="M1206" s="158">
        <f t="shared" si="169"/>
        <v>59.565522700784626</v>
      </c>
    </row>
    <row r="1207" spans="1:13" x14ac:dyDescent="0.3">
      <c r="A1207" s="57" t="s">
        <v>95</v>
      </c>
      <c r="B1207" s="18" t="s">
        <v>230</v>
      </c>
      <c r="C1207" s="19">
        <v>11</v>
      </c>
      <c r="D1207" s="21" t="s">
        <v>43</v>
      </c>
      <c r="E1207" s="21" t="s">
        <v>16</v>
      </c>
      <c r="F1207" s="18" t="s">
        <v>17</v>
      </c>
      <c r="G1207" s="18" t="s">
        <v>16</v>
      </c>
      <c r="H1207" s="17" t="s">
        <v>18</v>
      </c>
      <c r="I1207" s="18" t="s">
        <v>19</v>
      </c>
      <c r="J1207" s="99">
        <f t="shared" si="177"/>
        <v>4163.04</v>
      </c>
      <c r="K1207" s="99">
        <f t="shared" si="177"/>
        <v>12303.98</v>
      </c>
      <c r="L1207" s="99">
        <f t="shared" si="177"/>
        <v>7328.93</v>
      </c>
      <c r="M1207" s="158">
        <f t="shared" si="169"/>
        <v>59.565522700784626</v>
      </c>
    </row>
    <row r="1208" spans="1:13" ht="75" x14ac:dyDescent="0.3">
      <c r="A1208" s="58" t="s">
        <v>256</v>
      </c>
      <c r="B1208" s="18" t="s">
        <v>230</v>
      </c>
      <c r="C1208" s="18" t="s">
        <v>94</v>
      </c>
      <c r="D1208" s="18" t="s">
        <v>43</v>
      </c>
      <c r="E1208" s="18" t="s">
        <v>137</v>
      </c>
      <c r="F1208" s="18" t="s">
        <v>17</v>
      </c>
      <c r="G1208" s="18" t="s">
        <v>16</v>
      </c>
      <c r="H1208" s="17" t="s">
        <v>18</v>
      </c>
      <c r="I1208" s="18" t="s">
        <v>19</v>
      </c>
      <c r="J1208" s="99">
        <f>J1209+J1213</f>
        <v>4163.04</v>
      </c>
      <c r="K1208" s="99">
        <f>K1209+K1213</f>
        <v>12303.98</v>
      </c>
      <c r="L1208" s="99">
        <f>L1209+L1213</f>
        <v>7328.93</v>
      </c>
      <c r="M1208" s="158">
        <f t="shared" si="169"/>
        <v>59.565522700784626</v>
      </c>
    </row>
    <row r="1209" spans="1:13" ht="56.25" x14ac:dyDescent="0.3">
      <c r="A1209" s="51" t="s">
        <v>403</v>
      </c>
      <c r="B1209" s="18" t="s">
        <v>230</v>
      </c>
      <c r="C1209" s="48">
        <v>11</v>
      </c>
      <c r="D1209" s="41" t="s">
        <v>43</v>
      </c>
      <c r="E1209" s="18" t="s">
        <v>137</v>
      </c>
      <c r="F1209" s="18" t="s">
        <v>17</v>
      </c>
      <c r="G1209" s="18" t="s">
        <v>23</v>
      </c>
      <c r="H1209" s="17" t="s">
        <v>18</v>
      </c>
      <c r="I1209" s="18" t="s">
        <v>19</v>
      </c>
      <c r="J1209" s="99">
        <f>J1210</f>
        <v>4163.04</v>
      </c>
      <c r="K1209" s="99">
        <f>K1210</f>
        <v>9772</v>
      </c>
      <c r="L1209" s="99">
        <f>L1210</f>
        <v>7122.83</v>
      </c>
      <c r="M1209" s="158">
        <f t="shared" si="169"/>
        <v>72.890196479738023</v>
      </c>
    </row>
    <row r="1210" spans="1:13" ht="37.5" x14ac:dyDescent="0.3">
      <c r="A1210" s="58" t="s">
        <v>237</v>
      </c>
      <c r="B1210" s="18" t="s">
        <v>230</v>
      </c>
      <c r="C1210" s="48">
        <v>11</v>
      </c>
      <c r="D1210" s="41" t="s">
        <v>43</v>
      </c>
      <c r="E1210" s="18" t="s">
        <v>137</v>
      </c>
      <c r="F1210" s="18" t="s">
        <v>17</v>
      </c>
      <c r="G1210" s="18" t="s">
        <v>23</v>
      </c>
      <c r="H1210" s="17" t="s">
        <v>67</v>
      </c>
      <c r="I1210" s="18" t="s">
        <v>19</v>
      </c>
      <c r="J1210" s="99">
        <f>J1211</f>
        <v>4163.04</v>
      </c>
      <c r="K1210" s="99">
        <f>K1212+K1211</f>
        <v>9772</v>
      </c>
      <c r="L1210" s="99">
        <f>L1212+L1211</f>
        <v>7122.83</v>
      </c>
      <c r="M1210" s="158">
        <f t="shared" si="169"/>
        <v>72.890196479738023</v>
      </c>
    </row>
    <row r="1211" spans="1:13" x14ac:dyDescent="0.3">
      <c r="A1211" s="58"/>
      <c r="B1211" s="18" t="s">
        <v>230</v>
      </c>
      <c r="C1211" s="48">
        <v>11</v>
      </c>
      <c r="D1211" s="41" t="s">
        <v>43</v>
      </c>
      <c r="E1211" s="18" t="s">
        <v>137</v>
      </c>
      <c r="F1211" s="18" t="s">
        <v>17</v>
      </c>
      <c r="G1211" s="18" t="s">
        <v>23</v>
      </c>
      <c r="H1211" s="17" t="s">
        <v>67</v>
      </c>
      <c r="I1211" s="18" t="s">
        <v>36</v>
      </c>
      <c r="J1211" s="99">
        <v>4163.04</v>
      </c>
      <c r="K1211" s="99">
        <v>0</v>
      </c>
      <c r="L1211" s="99">
        <v>0</v>
      </c>
      <c r="M1211" s="158">
        <v>0</v>
      </c>
    </row>
    <row r="1212" spans="1:13" ht="37.5" x14ac:dyDescent="0.3">
      <c r="A1212" s="51" t="s">
        <v>519</v>
      </c>
      <c r="B1212" s="18" t="s">
        <v>230</v>
      </c>
      <c r="C1212" s="48">
        <v>11</v>
      </c>
      <c r="D1212" s="41" t="s">
        <v>43</v>
      </c>
      <c r="E1212" s="18" t="s">
        <v>137</v>
      </c>
      <c r="F1212" s="18" t="s">
        <v>17</v>
      </c>
      <c r="G1212" s="18" t="s">
        <v>23</v>
      </c>
      <c r="H1212" s="17" t="s">
        <v>67</v>
      </c>
      <c r="I1212" s="18" t="s">
        <v>486</v>
      </c>
      <c r="J1212" s="99">
        <v>0</v>
      </c>
      <c r="K1212" s="99">
        <v>9772</v>
      </c>
      <c r="L1212" s="99">
        <v>7122.83</v>
      </c>
      <c r="M1212" s="158">
        <f t="shared" si="169"/>
        <v>72.890196479738023</v>
      </c>
    </row>
    <row r="1213" spans="1:13" ht="37.5" x14ac:dyDescent="0.3">
      <c r="A1213" s="51" t="s">
        <v>521</v>
      </c>
      <c r="B1213" s="18" t="s">
        <v>230</v>
      </c>
      <c r="C1213" s="48">
        <v>11</v>
      </c>
      <c r="D1213" s="41" t="s">
        <v>43</v>
      </c>
      <c r="E1213" s="18" t="s">
        <v>137</v>
      </c>
      <c r="F1213" s="18" t="s">
        <v>17</v>
      </c>
      <c r="G1213" s="18" t="s">
        <v>52</v>
      </c>
      <c r="H1213" s="17" t="s">
        <v>18</v>
      </c>
      <c r="I1213" s="18" t="s">
        <v>19</v>
      </c>
      <c r="J1213" s="99">
        <f t="shared" ref="J1213:L1214" si="178">J1214</f>
        <v>0</v>
      </c>
      <c r="K1213" s="99">
        <f t="shared" si="178"/>
        <v>2531.98</v>
      </c>
      <c r="L1213" s="99">
        <f t="shared" si="178"/>
        <v>206.1</v>
      </c>
      <c r="M1213" s="158">
        <f t="shared" si="169"/>
        <v>8.1398747225491501</v>
      </c>
    </row>
    <row r="1214" spans="1:13" x14ac:dyDescent="0.3">
      <c r="A1214" s="51" t="s">
        <v>522</v>
      </c>
      <c r="B1214" s="18" t="s">
        <v>230</v>
      </c>
      <c r="C1214" s="48">
        <v>11</v>
      </c>
      <c r="D1214" s="41" t="s">
        <v>43</v>
      </c>
      <c r="E1214" s="18" t="s">
        <v>137</v>
      </c>
      <c r="F1214" s="18" t="s">
        <v>17</v>
      </c>
      <c r="G1214" s="18" t="s">
        <v>52</v>
      </c>
      <c r="H1214" s="17" t="s">
        <v>520</v>
      </c>
      <c r="I1214" s="18" t="s">
        <v>19</v>
      </c>
      <c r="J1214" s="99">
        <f t="shared" si="178"/>
        <v>0</v>
      </c>
      <c r="K1214" s="99">
        <f t="shared" si="178"/>
        <v>2531.98</v>
      </c>
      <c r="L1214" s="99">
        <f t="shared" si="178"/>
        <v>206.1</v>
      </c>
      <c r="M1214" s="158">
        <f t="shared" si="169"/>
        <v>8.1398747225491501</v>
      </c>
    </row>
    <row r="1215" spans="1:13" ht="37.5" x14ac:dyDescent="0.3">
      <c r="A1215" s="51" t="s">
        <v>35</v>
      </c>
      <c r="B1215" s="18" t="s">
        <v>230</v>
      </c>
      <c r="C1215" s="48">
        <v>11</v>
      </c>
      <c r="D1215" s="41" t="s">
        <v>43</v>
      </c>
      <c r="E1215" s="18" t="s">
        <v>137</v>
      </c>
      <c r="F1215" s="18" t="s">
        <v>17</v>
      </c>
      <c r="G1215" s="18" t="s">
        <v>52</v>
      </c>
      <c r="H1215" s="17" t="s">
        <v>520</v>
      </c>
      <c r="I1215" s="18" t="s">
        <v>486</v>
      </c>
      <c r="J1215" s="99">
        <v>0</v>
      </c>
      <c r="K1215" s="99">
        <v>2531.98</v>
      </c>
      <c r="L1215" s="99">
        <v>206.1</v>
      </c>
      <c r="M1215" s="158">
        <f t="shared" si="169"/>
        <v>8.1398747225491501</v>
      </c>
    </row>
    <row r="1216" spans="1:13" ht="19.5" thickBot="1" x14ac:dyDescent="0.35">
      <c r="A1216" s="36" t="s">
        <v>204</v>
      </c>
      <c r="B1216" s="37"/>
      <c r="C1216" s="37"/>
      <c r="D1216" s="38"/>
      <c r="E1216" s="37"/>
      <c r="F1216" s="37"/>
      <c r="G1216" s="38"/>
      <c r="H1216" s="39"/>
      <c r="I1216" s="38"/>
      <c r="J1216" s="157">
        <f>J14+J30+J361+J386+J434+J581+J650+J762+J805+J856+J921+J1001+J1074+J1141+J795</f>
        <v>2176332.9569999999</v>
      </c>
      <c r="K1216" s="157">
        <f>K14+K30+K361+K386+K434+K581+K650+K762+K805+K856+K921+K1001+K1074+K1141+K795</f>
        <v>2477389.5300000003</v>
      </c>
      <c r="L1216" s="157">
        <f>L14+L30+L361+L386+L434+L581+L650+L762+L805+L856+L921+L1001+L1074+L1141+L795</f>
        <v>2405721.0099999998</v>
      </c>
      <c r="M1216" s="158">
        <f t="shared" si="169"/>
        <v>97.107095225351969</v>
      </c>
    </row>
    <row r="1217" spans="1:11" x14ac:dyDescent="0.3">
      <c r="A1217" s="31"/>
      <c r="B1217" s="30"/>
      <c r="C1217" s="28"/>
      <c r="D1217" s="28"/>
      <c r="E1217" s="42"/>
      <c r="F1217" s="43"/>
      <c r="G1217" s="42"/>
      <c r="H1217" s="44"/>
      <c r="I1217" s="6"/>
      <c r="J1217" s="6"/>
      <c r="K1217" s="131"/>
    </row>
    <row r="1226" spans="1:11" x14ac:dyDescent="0.3">
      <c r="B1226" s="2"/>
      <c r="C1226" s="2"/>
      <c r="D1226" s="2"/>
      <c r="F1226" s="2"/>
      <c r="H1226" s="2"/>
      <c r="I1226" s="2"/>
      <c r="J1226" s="2"/>
      <c r="K1226" s="132"/>
    </row>
    <row r="1227" spans="1:11" x14ac:dyDescent="0.3">
      <c r="B1227" s="2"/>
      <c r="C1227" s="2"/>
      <c r="D1227" s="2"/>
      <c r="F1227" s="2"/>
      <c r="H1227" s="2"/>
      <c r="I1227" s="2"/>
      <c r="J1227" s="2"/>
      <c r="K1227" s="132"/>
    </row>
    <row r="1228" spans="1:11" x14ac:dyDescent="0.3">
      <c r="B1228" s="2"/>
      <c r="C1228" s="2"/>
      <c r="D1228" s="2"/>
      <c r="F1228" s="2"/>
      <c r="H1228" s="2"/>
      <c r="I1228" s="2"/>
      <c r="J1228" s="2"/>
      <c r="K1228" s="132"/>
    </row>
    <row r="1229" spans="1:11" x14ac:dyDescent="0.3">
      <c r="B1229" s="2"/>
      <c r="C1229" s="2"/>
      <c r="D1229" s="2"/>
      <c r="F1229" s="2"/>
      <c r="H1229" s="2"/>
      <c r="I1229" s="2"/>
      <c r="J1229" s="2"/>
      <c r="K1229" s="132"/>
    </row>
  </sheetData>
  <autoFilter ref="A13:K1216"/>
  <mergeCells count="13">
    <mergeCell ref="B5:M5"/>
    <mergeCell ref="B6:M6"/>
    <mergeCell ref="B1:K1"/>
    <mergeCell ref="A11:A12"/>
    <mergeCell ref="B11:B12"/>
    <mergeCell ref="C11:C12"/>
    <mergeCell ref="D11:D12"/>
    <mergeCell ref="E11:H11"/>
    <mergeCell ref="I11:I12"/>
    <mergeCell ref="A10:M10"/>
    <mergeCell ref="B2:M2"/>
    <mergeCell ref="B3:M3"/>
    <mergeCell ref="B4:M4"/>
  </mergeCells>
  <phoneticPr fontId="13" type="noConversion"/>
  <pageMargins left="0" right="0" top="0.35433070866141736" bottom="0" header="0" footer="0"/>
  <pageSetup paperSize="9" scale="7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232"/>
  <sheetViews>
    <sheetView view="pageBreakPreview" topLeftCell="A115" zoomScale="80" zoomScaleNormal="85" zoomScaleSheetLayoutView="80" zoomScalePageLayoutView="10" workbookViewId="0">
      <selection activeCell="D161" sqref="D161"/>
    </sheetView>
  </sheetViews>
  <sheetFormatPr defaultColWidth="9.28515625" defaultRowHeight="18.75" x14ac:dyDescent="0.3"/>
  <cols>
    <col min="1" max="1" width="34.28515625" style="101" customWidth="1"/>
    <col min="2" max="2" width="64.7109375" style="102" customWidth="1"/>
    <col min="3" max="3" width="22.28515625" style="103" customWidth="1"/>
    <col min="4" max="4" width="28" style="103" customWidth="1"/>
    <col min="5" max="5" width="24" style="135" customWidth="1"/>
    <col min="6" max="6" width="23.42578125" style="103" customWidth="1"/>
    <col min="7" max="7" width="16" style="117" bestFit="1" customWidth="1"/>
    <col min="8" max="8" width="22.7109375" style="117" customWidth="1"/>
    <col min="9" max="59" width="9.28515625" style="117"/>
    <col min="60" max="16384" width="9.28515625" style="100"/>
  </cols>
  <sheetData>
    <row r="1" spans="1:8" ht="45" customHeight="1" x14ac:dyDescent="0.3">
      <c r="A1" s="190" t="s">
        <v>518</v>
      </c>
      <c r="B1" s="190"/>
      <c r="C1" s="190"/>
      <c r="D1" s="190"/>
      <c r="E1" s="190"/>
      <c r="F1" s="190"/>
    </row>
    <row r="2" spans="1:8" x14ac:dyDescent="0.3">
      <c r="D2" s="104" t="s">
        <v>505</v>
      </c>
      <c r="E2" s="134" t="s">
        <v>506</v>
      </c>
      <c r="F2" s="104" t="s">
        <v>517</v>
      </c>
    </row>
    <row r="4" spans="1:8" x14ac:dyDescent="0.3">
      <c r="A4" s="105" t="s">
        <v>507</v>
      </c>
      <c r="B4" s="106"/>
      <c r="C4" s="107">
        <v>2176332.96</v>
      </c>
      <c r="D4" s="107">
        <v>2176332959.3099999</v>
      </c>
      <c r="E4" s="115">
        <v>2118317036.5799999</v>
      </c>
      <c r="F4" s="107">
        <v>2182148088.21</v>
      </c>
      <c r="H4" s="139"/>
    </row>
    <row r="5" spans="1:8" x14ac:dyDescent="0.3">
      <c r="A5" s="105" t="s">
        <v>628</v>
      </c>
      <c r="B5" s="106"/>
      <c r="C5" s="107">
        <v>2462930.4700000002</v>
      </c>
      <c r="D5" s="107">
        <v>2462930472.6199999</v>
      </c>
      <c r="E5" s="115">
        <v>2148221280.6599998</v>
      </c>
      <c r="F5" s="107">
        <v>2183178767.6599998</v>
      </c>
      <c r="H5" s="139"/>
    </row>
    <row r="6" spans="1:8" x14ac:dyDescent="0.3">
      <c r="A6" s="105" t="s">
        <v>508</v>
      </c>
      <c r="B6" s="106"/>
      <c r="C6" s="107">
        <f>C13+C67</f>
        <v>14459.060000000001</v>
      </c>
      <c r="D6" s="107">
        <f>D13+D67</f>
        <v>14459059.319999998</v>
      </c>
      <c r="E6" s="115">
        <f>E13+E67</f>
        <v>0</v>
      </c>
      <c r="F6" s="107">
        <f>F13+F67</f>
        <v>0</v>
      </c>
      <c r="H6" s="139"/>
    </row>
    <row r="7" spans="1:8" x14ac:dyDescent="0.3">
      <c r="A7" s="105" t="s">
        <v>629</v>
      </c>
      <c r="B7" s="106"/>
      <c r="C7" s="107">
        <f>C5+C6</f>
        <v>2477389.5300000003</v>
      </c>
      <c r="D7" s="107">
        <f>D5+D6</f>
        <v>2477389531.9400001</v>
      </c>
      <c r="E7" s="115">
        <f t="shared" ref="E7:F7" si="0">E5+E6</f>
        <v>2148221280.6599998</v>
      </c>
      <c r="F7" s="107">
        <f t="shared" si="0"/>
        <v>2183178767.6599998</v>
      </c>
      <c r="H7" s="140"/>
    </row>
    <row r="8" spans="1:8" x14ac:dyDescent="0.3">
      <c r="E8" s="135">
        <v>2148221.29</v>
      </c>
      <c r="H8" s="125"/>
    </row>
    <row r="9" spans="1:8" x14ac:dyDescent="0.3">
      <c r="H9" s="141"/>
    </row>
    <row r="13" spans="1:8" ht="25.5" x14ac:dyDescent="0.35">
      <c r="A13" s="129" t="s">
        <v>509</v>
      </c>
      <c r="B13" s="136"/>
      <c r="C13" s="108">
        <f>C19+C25+C32+C54+C58</f>
        <v>16888.97</v>
      </c>
      <c r="D13" s="108">
        <f>D19+D25+D32+D54+D58</f>
        <v>16888966.399999999</v>
      </c>
      <c r="E13" s="108">
        <f>E19+E25+E32+E54+E58</f>
        <v>0</v>
      </c>
      <c r="F13" s="108">
        <f>F19+F25+F32+F54+F58</f>
        <v>0</v>
      </c>
    </row>
    <row r="14" spans="1:8" x14ac:dyDescent="0.3">
      <c r="A14" s="105" t="s">
        <v>510</v>
      </c>
      <c r="B14" s="109"/>
      <c r="C14" s="110">
        <f>C15+C16+C17</f>
        <v>16888.97</v>
      </c>
      <c r="D14" s="110">
        <f t="shared" ref="D14:F14" si="1">D15+D16+D17</f>
        <v>16888966.399999999</v>
      </c>
      <c r="E14" s="110">
        <f t="shared" si="1"/>
        <v>0</v>
      </c>
      <c r="F14" s="110">
        <f t="shared" si="1"/>
        <v>0</v>
      </c>
    </row>
    <row r="15" spans="1:8" x14ac:dyDescent="0.3">
      <c r="A15" s="105" t="s">
        <v>511</v>
      </c>
      <c r="B15" s="109"/>
      <c r="C15" s="110">
        <f>C33+C34+C35+C36+C37+C38+C39+C40+C41+C42+C43+C44+C45+C46+C47+C48+C49+C52+C50+C51</f>
        <v>16333.539999999999</v>
      </c>
      <c r="D15" s="110">
        <f t="shared" ref="D15:F15" si="2">D33+D34+D35+D36+D37+D38+D39+D40+D41+D42+D43+D44+D45+D46+D47+D48+D49+D52+D50+D51</f>
        <v>16333533.49</v>
      </c>
      <c r="E15" s="110">
        <f t="shared" si="2"/>
        <v>0</v>
      </c>
      <c r="F15" s="110">
        <f t="shared" si="2"/>
        <v>0</v>
      </c>
    </row>
    <row r="16" spans="1:8" x14ac:dyDescent="0.3">
      <c r="A16" s="105" t="s">
        <v>512</v>
      </c>
      <c r="B16" s="109"/>
      <c r="C16" s="110">
        <f>C20+C21+C22+C29+C55+C59</f>
        <v>413.05000000000007</v>
      </c>
      <c r="D16" s="110">
        <f>D20+D21+D22+D29+D55+D59</f>
        <v>413050.91000000003</v>
      </c>
      <c r="E16" s="110">
        <f>E20+E21+E22+E29+E55+E59</f>
        <v>0</v>
      </c>
      <c r="F16" s="110">
        <f>F20+F21+F22+F29+F55+F59</f>
        <v>0</v>
      </c>
    </row>
    <row r="17" spans="1:59" x14ac:dyDescent="0.3">
      <c r="A17" s="105" t="s">
        <v>513</v>
      </c>
      <c r="B17" s="109"/>
      <c r="C17" s="110">
        <f>C26+C27+C28</f>
        <v>142.38</v>
      </c>
      <c r="D17" s="110">
        <f t="shared" ref="D17:F17" si="3">D26+D27+D28</f>
        <v>142382</v>
      </c>
      <c r="E17" s="110">
        <f t="shared" si="3"/>
        <v>0</v>
      </c>
      <c r="F17" s="110">
        <f t="shared" si="3"/>
        <v>0</v>
      </c>
    </row>
    <row r="18" spans="1:59" x14ac:dyDescent="0.3">
      <c r="A18" s="111"/>
      <c r="B18" s="112"/>
      <c r="C18" s="113"/>
      <c r="D18" s="113"/>
    </row>
    <row r="19" spans="1:59" x14ac:dyDescent="0.3">
      <c r="A19" s="105" t="s">
        <v>722</v>
      </c>
      <c r="B19" s="114"/>
      <c r="C19" s="115">
        <f>C20+C21+C22</f>
        <v>391.42</v>
      </c>
      <c r="D19" s="115">
        <f t="shared" ref="D19:F19" si="4">D20+D21+D22</f>
        <v>391419.08</v>
      </c>
      <c r="E19" s="115">
        <f t="shared" si="4"/>
        <v>0</v>
      </c>
      <c r="F19" s="115">
        <f t="shared" si="4"/>
        <v>0</v>
      </c>
      <c r="G19" s="135"/>
    </row>
    <row r="20" spans="1:59" s="138" customFormat="1" ht="56.25" x14ac:dyDescent="0.3">
      <c r="A20" s="116" t="s">
        <v>723</v>
      </c>
      <c r="B20" s="51" t="s">
        <v>726</v>
      </c>
      <c r="C20" s="124">
        <v>185</v>
      </c>
      <c r="D20" s="124">
        <v>185000</v>
      </c>
      <c r="E20" s="115"/>
      <c r="F20" s="115"/>
      <c r="G20" s="135"/>
      <c r="H20" s="117"/>
      <c r="I20" s="117"/>
      <c r="J20" s="117"/>
      <c r="K20" s="117"/>
      <c r="L20" s="117"/>
      <c r="M20" s="117"/>
      <c r="N20" s="117"/>
      <c r="O20" s="117"/>
      <c r="P20" s="117"/>
      <c r="Q20" s="117"/>
      <c r="R20" s="117"/>
      <c r="S20" s="117"/>
      <c r="T20" s="117"/>
      <c r="U20" s="117"/>
      <c r="V20" s="117"/>
      <c r="W20" s="117"/>
      <c r="X20" s="117"/>
      <c r="Y20" s="117"/>
      <c r="Z20" s="117"/>
      <c r="AA20" s="117"/>
      <c r="AB20" s="117"/>
      <c r="AC20" s="117"/>
      <c r="AD20" s="117"/>
      <c r="AE20" s="117"/>
      <c r="AF20" s="117"/>
      <c r="AG20" s="117"/>
      <c r="AH20" s="117"/>
      <c r="AI20" s="117"/>
      <c r="AJ20" s="117"/>
      <c r="AK20" s="117"/>
      <c r="AL20" s="117"/>
      <c r="AM20" s="117"/>
      <c r="AN20" s="117"/>
      <c r="AO20" s="117"/>
      <c r="AP20" s="117"/>
      <c r="AQ20" s="117"/>
      <c r="AR20" s="117"/>
      <c r="AS20" s="117"/>
      <c r="AT20" s="117"/>
      <c r="AU20" s="117"/>
      <c r="AV20" s="117"/>
      <c r="AW20" s="117"/>
      <c r="AX20" s="117"/>
      <c r="AY20" s="117"/>
      <c r="AZ20" s="117"/>
      <c r="BA20" s="117"/>
      <c r="BB20" s="117"/>
      <c r="BC20" s="117"/>
      <c r="BD20" s="117"/>
      <c r="BE20" s="117"/>
      <c r="BF20" s="117"/>
      <c r="BG20" s="117"/>
    </row>
    <row r="21" spans="1:59" s="138" customFormat="1" ht="112.5" x14ac:dyDescent="0.3">
      <c r="A21" s="116" t="s">
        <v>724</v>
      </c>
      <c r="B21" s="51" t="s">
        <v>727</v>
      </c>
      <c r="C21" s="124">
        <v>178</v>
      </c>
      <c r="D21" s="124">
        <v>178000</v>
      </c>
      <c r="E21" s="115"/>
      <c r="F21" s="115"/>
      <c r="G21" s="135"/>
      <c r="H21" s="117"/>
      <c r="I21" s="117"/>
      <c r="J21" s="117"/>
      <c r="K21" s="117"/>
      <c r="L21" s="117"/>
      <c r="M21" s="117"/>
      <c r="N21" s="117"/>
      <c r="O21" s="117"/>
      <c r="P21" s="117"/>
      <c r="Q21" s="117"/>
      <c r="R21" s="117"/>
      <c r="S21" s="117"/>
      <c r="T21" s="117"/>
      <c r="U21" s="117"/>
      <c r="V21" s="117"/>
      <c r="W21" s="117"/>
      <c r="X21" s="117"/>
      <c r="Y21" s="117"/>
      <c r="Z21" s="117"/>
      <c r="AA21" s="117"/>
      <c r="AB21" s="117"/>
      <c r="AC21" s="117"/>
      <c r="AD21" s="117"/>
      <c r="AE21" s="117"/>
      <c r="AF21" s="117"/>
      <c r="AG21" s="117"/>
      <c r="AH21" s="117"/>
      <c r="AI21" s="117"/>
      <c r="AJ21" s="117"/>
      <c r="AK21" s="117"/>
      <c r="AL21" s="117"/>
      <c r="AM21" s="117"/>
      <c r="AN21" s="117"/>
      <c r="AO21" s="117"/>
      <c r="AP21" s="117"/>
      <c r="AQ21" s="117"/>
      <c r="AR21" s="117"/>
      <c r="AS21" s="117"/>
      <c r="AT21" s="117"/>
      <c r="AU21" s="117"/>
      <c r="AV21" s="117"/>
      <c r="AW21" s="117"/>
      <c r="AX21" s="117"/>
      <c r="AY21" s="117"/>
      <c r="AZ21" s="117"/>
      <c r="BA21" s="117"/>
      <c r="BB21" s="117"/>
      <c r="BC21" s="117"/>
      <c r="BD21" s="117"/>
      <c r="BE21" s="117"/>
      <c r="BF21" s="117"/>
      <c r="BG21" s="117"/>
    </row>
    <row r="22" spans="1:59" s="138" customFormat="1" ht="56.25" x14ac:dyDescent="0.3">
      <c r="A22" s="116" t="s">
        <v>725</v>
      </c>
      <c r="B22" s="51" t="s">
        <v>728</v>
      </c>
      <c r="C22" s="124">
        <v>28.42</v>
      </c>
      <c r="D22" s="124">
        <v>28419.08</v>
      </c>
      <c r="E22" s="115"/>
      <c r="F22" s="115"/>
      <c r="G22" s="117"/>
      <c r="H22" s="117"/>
      <c r="I22" s="117"/>
      <c r="J22" s="117"/>
      <c r="K22" s="117"/>
      <c r="L22" s="117"/>
      <c r="M22" s="117"/>
      <c r="N22" s="117"/>
      <c r="O22" s="117"/>
      <c r="P22" s="117"/>
      <c r="Q22" s="117"/>
      <c r="R22" s="117"/>
      <c r="S22" s="117"/>
      <c r="T22" s="117"/>
      <c r="U22" s="117"/>
      <c r="V22" s="117"/>
      <c r="W22" s="117"/>
      <c r="X22" s="117"/>
      <c r="Y22" s="117"/>
      <c r="Z22" s="117"/>
      <c r="AA22" s="117"/>
      <c r="AB22" s="117"/>
      <c r="AC22" s="117"/>
      <c r="AD22" s="117"/>
      <c r="AE22" s="117"/>
      <c r="AF22" s="117"/>
      <c r="AG22" s="117"/>
      <c r="AH22" s="117"/>
      <c r="AI22" s="117"/>
      <c r="AJ22" s="117"/>
      <c r="AK22" s="117"/>
      <c r="AL22" s="117"/>
      <c r="AM22" s="117"/>
      <c r="AN22" s="117"/>
      <c r="AO22" s="117"/>
      <c r="AP22" s="117"/>
      <c r="AQ22" s="117"/>
      <c r="AR22" s="117"/>
      <c r="AS22" s="117"/>
      <c r="AT22" s="117"/>
      <c r="AU22" s="117"/>
      <c r="AV22" s="117"/>
      <c r="AW22" s="117"/>
      <c r="AX22" s="117"/>
      <c r="AY22" s="117"/>
      <c r="AZ22" s="117"/>
      <c r="BA22" s="117"/>
      <c r="BB22" s="117"/>
      <c r="BC22" s="117"/>
      <c r="BD22" s="117"/>
      <c r="BE22" s="117"/>
      <c r="BF22" s="117"/>
      <c r="BG22" s="117"/>
    </row>
    <row r="23" spans="1:59" s="138" customFormat="1" x14ac:dyDescent="0.3">
      <c r="A23" s="121"/>
      <c r="B23" s="122"/>
      <c r="C23" s="119"/>
      <c r="D23" s="119"/>
      <c r="E23" s="125"/>
      <c r="F23" s="125"/>
      <c r="G23" s="117"/>
      <c r="H23" s="117"/>
      <c r="I23" s="117"/>
      <c r="J23" s="117"/>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117"/>
      <c r="AJ23" s="117"/>
      <c r="AK23" s="117"/>
      <c r="AL23" s="117"/>
      <c r="AM23" s="117"/>
      <c r="AN23" s="117"/>
      <c r="AO23" s="117"/>
      <c r="AP23" s="117"/>
      <c r="AQ23" s="117"/>
      <c r="AR23" s="117"/>
      <c r="AS23" s="117"/>
      <c r="AT23" s="117"/>
      <c r="AU23" s="117"/>
      <c r="AV23" s="117"/>
      <c r="AW23" s="117"/>
      <c r="AX23" s="117"/>
      <c r="AY23" s="117"/>
      <c r="AZ23" s="117"/>
      <c r="BA23" s="117"/>
      <c r="BB23" s="117"/>
      <c r="BC23" s="117"/>
      <c r="BD23" s="117"/>
      <c r="BE23" s="117"/>
      <c r="BF23" s="117"/>
      <c r="BG23" s="117"/>
    </row>
    <row r="24" spans="1:59" s="138" customFormat="1" x14ac:dyDescent="0.3">
      <c r="A24" s="121"/>
      <c r="B24" s="122"/>
      <c r="C24" s="119"/>
      <c r="D24" s="119"/>
      <c r="E24" s="125"/>
      <c r="F24" s="125"/>
      <c r="G24" s="117"/>
      <c r="H24" s="117"/>
      <c r="I24" s="117"/>
      <c r="J24" s="117"/>
      <c r="K24" s="117"/>
      <c r="L24" s="117"/>
      <c r="M24" s="117"/>
      <c r="N24" s="117"/>
      <c r="O24" s="117"/>
      <c r="P24" s="117"/>
      <c r="Q24" s="117"/>
      <c r="R24" s="117"/>
      <c r="S24" s="117"/>
      <c r="T24" s="117"/>
      <c r="U24" s="117"/>
      <c r="V24" s="117"/>
      <c r="W24" s="117"/>
      <c r="X24" s="117"/>
      <c r="Y24" s="117"/>
      <c r="Z24" s="117"/>
      <c r="AA24" s="117"/>
      <c r="AB24" s="117"/>
      <c r="AC24" s="117"/>
      <c r="AD24" s="117"/>
      <c r="AE24" s="117"/>
      <c r="AF24" s="117"/>
      <c r="AG24" s="117"/>
      <c r="AH24" s="117"/>
      <c r="AI24" s="117"/>
      <c r="AJ24" s="117"/>
      <c r="AK24" s="117"/>
      <c r="AL24" s="117"/>
      <c r="AM24" s="117"/>
      <c r="AN24" s="117"/>
      <c r="AO24" s="117"/>
      <c r="AP24" s="117"/>
      <c r="AQ24" s="117"/>
      <c r="AR24" s="117"/>
      <c r="AS24" s="117"/>
      <c r="AT24" s="117"/>
      <c r="AU24" s="117"/>
      <c r="AV24" s="117"/>
      <c r="AW24" s="117"/>
      <c r="AX24" s="117"/>
      <c r="AY24" s="117"/>
      <c r="AZ24" s="117"/>
      <c r="BA24" s="117"/>
      <c r="BB24" s="117"/>
      <c r="BC24" s="117"/>
      <c r="BD24" s="117"/>
      <c r="BE24" s="117"/>
      <c r="BF24" s="117"/>
      <c r="BG24" s="117"/>
    </row>
    <row r="25" spans="1:59" s="138" customFormat="1" x14ac:dyDescent="0.3">
      <c r="A25" s="105" t="s">
        <v>619</v>
      </c>
      <c r="B25" s="114"/>
      <c r="C25" s="115">
        <f>C26+C27+C28+C29</f>
        <v>148.74</v>
      </c>
      <c r="D25" s="115">
        <f t="shared" ref="D25:F25" si="5">D26+D27+D28+D29</f>
        <v>148741.06</v>
      </c>
      <c r="E25" s="115">
        <f t="shared" si="5"/>
        <v>0</v>
      </c>
      <c r="F25" s="115">
        <f t="shared" si="5"/>
        <v>0</v>
      </c>
      <c r="G25" s="117"/>
      <c r="H25" s="117"/>
      <c r="I25" s="117"/>
      <c r="J25" s="117"/>
      <c r="K25" s="117"/>
      <c r="L25" s="117"/>
      <c r="M25" s="117"/>
      <c r="N25" s="117"/>
      <c r="O25" s="117"/>
      <c r="P25" s="117"/>
      <c r="Q25" s="117"/>
      <c r="R25" s="117"/>
      <c r="S25" s="117"/>
      <c r="T25" s="117"/>
      <c r="U25" s="117"/>
      <c r="V25" s="117"/>
      <c r="W25" s="117"/>
      <c r="X25" s="117"/>
      <c r="Y25" s="117"/>
      <c r="Z25" s="117"/>
      <c r="AA25" s="117"/>
      <c r="AB25" s="117"/>
      <c r="AC25" s="117"/>
      <c r="AD25" s="117"/>
      <c r="AE25" s="117"/>
      <c r="AF25" s="117"/>
      <c r="AG25" s="117"/>
      <c r="AH25" s="117"/>
      <c r="AI25" s="117"/>
      <c r="AJ25" s="117"/>
      <c r="AK25" s="117"/>
      <c r="AL25" s="117"/>
      <c r="AM25" s="117"/>
      <c r="AN25" s="117"/>
      <c r="AO25" s="117"/>
      <c r="AP25" s="117"/>
      <c r="AQ25" s="117"/>
      <c r="AR25" s="117"/>
      <c r="AS25" s="117"/>
      <c r="AT25" s="117"/>
      <c r="AU25" s="117"/>
      <c r="AV25" s="117"/>
      <c r="AW25" s="117"/>
      <c r="AX25" s="117"/>
      <c r="AY25" s="117"/>
      <c r="AZ25" s="117"/>
      <c r="BA25" s="117"/>
      <c r="BB25" s="117"/>
      <c r="BC25" s="117"/>
      <c r="BD25" s="117"/>
      <c r="BE25" s="117"/>
      <c r="BF25" s="117"/>
      <c r="BG25" s="117"/>
    </row>
    <row r="26" spans="1:59" s="138" customFormat="1" ht="37.5" x14ac:dyDescent="0.3">
      <c r="A26" s="116" t="s">
        <v>550</v>
      </c>
      <c r="B26" s="114" t="s">
        <v>700</v>
      </c>
      <c r="C26" s="137">
        <v>20</v>
      </c>
      <c r="D26" s="137">
        <v>20000</v>
      </c>
      <c r="E26" s="137"/>
      <c r="F26" s="137"/>
      <c r="G26" s="117"/>
      <c r="H26" s="117"/>
      <c r="I26" s="117"/>
      <c r="J26" s="117"/>
      <c r="K26" s="117"/>
      <c r="L26" s="117"/>
      <c r="M26" s="117"/>
      <c r="N26" s="117"/>
      <c r="O26" s="117"/>
      <c r="P26" s="117"/>
      <c r="Q26" s="117"/>
      <c r="R26" s="117"/>
      <c r="S26" s="117"/>
      <c r="T26" s="117"/>
      <c r="U26" s="117"/>
      <c r="V26" s="117"/>
      <c r="W26" s="117"/>
      <c r="X26" s="117"/>
      <c r="Y26" s="117"/>
      <c r="Z26" s="117"/>
      <c r="AA26" s="117"/>
      <c r="AB26" s="117"/>
      <c r="AC26" s="117"/>
      <c r="AD26" s="117"/>
      <c r="AE26" s="117"/>
      <c r="AF26" s="117"/>
      <c r="AG26" s="117"/>
      <c r="AH26" s="117"/>
      <c r="AI26" s="117"/>
      <c r="AJ26" s="117"/>
      <c r="AK26" s="117"/>
      <c r="AL26" s="117"/>
      <c r="AM26" s="117"/>
      <c r="AN26" s="117"/>
      <c r="AO26" s="117"/>
      <c r="AP26" s="117"/>
      <c r="AQ26" s="117"/>
      <c r="AR26" s="117"/>
      <c r="AS26" s="117"/>
      <c r="AT26" s="117"/>
      <c r="AU26" s="117"/>
      <c r="AV26" s="117"/>
      <c r="AW26" s="117"/>
      <c r="AX26" s="117"/>
      <c r="AY26" s="117"/>
      <c r="AZ26" s="117"/>
      <c r="BA26" s="117"/>
      <c r="BB26" s="117"/>
      <c r="BC26" s="117"/>
      <c r="BD26" s="117"/>
      <c r="BE26" s="117"/>
      <c r="BF26" s="117"/>
      <c r="BG26" s="117"/>
    </row>
    <row r="27" spans="1:59" s="138" customFormat="1" x14ac:dyDescent="0.3">
      <c r="A27" s="116" t="s">
        <v>550</v>
      </c>
      <c r="B27" s="123" t="s">
        <v>701</v>
      </c>
      <c r="C27" s="137">
        <v>5</v>
      </c>
      <c r="D27" s="137">
        <v>5000</v>
      </c>
      <c r="E27" s="144"/>
      <c r="F27" s="144"/>
      <c r="G27" s="117"/>
      <c r="H27" s="117"/>
      <c r="I27" s="117"/>
      <c r="J27" s="117"/>
      <c r="K27" s="117"/>
      <c r="L27" s="117"/>
      <c r="M27" s="117"/>
      <c r="N27" s="117"/>
      <c r="O27" s="117"/>
      <c r="P27" s="117"/>
      <c r="Q27" s="117"/>
      <c r="R27" s="117"/>
      <c r="S27" s="117"/>
      <c r="T27" s="117"/>
      <c r="U27" s="117"/>
      <c r="V27" s="117"/>
      <c r="W27" s="117"/>
      <c r="X27" s="117"/>
      <c r="Y27" s="117"/>
      <c r="Z27" s="117"/>
      <c r="AA27" s="117"/>
      <c r="AB27" s="117"/>
      <c r="AC27" s="117"/>
      <c r="AD27" s="117"/>
      <c r="AE27" s="117"/>
      <c r="AF27" s="117"/>
      <c r="AG27" s="117"/>
      <c r="AH27" s="117"/>
      <c r="AI27" s="117"/>
      <c r="AJ27" s="117"/>
      <c r="AK27" s="117"/>
      <c r="AL27" s="117"/>
      <c r="AM27" s="117"/>
      <c r="AN27" s="117"/>
      <c r="AO27" s="117"/>
      <c r="AP27" s="117"/>
      <c r="AQ27" s="117"/>
      <c r="AR27" s="117"/>
      <c r="AS27" s="117"/>
      <c r="AT27" s="117"/>
      <c r="AU27" s="117"/>
      <c r="AV27" s="117"/>
      <c r="AW27" s="117"/>
      <c r="AX27" s="117"/>
      <c r="AY27" s="117"/>
      <c r="AZ27" s="117"/>
      <c r="BA27" s="117"/>
      <c r="BB27" s="117"/>
      <c r="BC27" s="117"/>
      <c r="BD27" s="117"/>
      <c r="BE27" s="117"/>
      <c r="BF27" s="117"/>
      <c r="BG27" s="117"/>
    </row>
    <row r="28" spans="1:59" s="138" customFormat="1" ht="37.5" x14ac:dyDescent="0.3">
      <c r="A28" s="116" t="s">
        <v>594</v>
      </c>
      <c r="B28" s="114" t="s">
        <v>702</v>
      </c>
      <c r="C28" s="137">
        <v>117.38</v>
      </c>
      <c r="D28" s="137">
        <v>117382</v>
      </c>
      <c r="E28" s="144"/>
      <c r="F28" s="144"/>
      <c r="G28" s="117"/>
      <c r="H28" s="117"/>
      <c r="I28" s="117"/>
      <c r="J28" s="117"/>
      <c r="K28" s="117"/>
      <c r="L28" s="117"/>
      <c r="M28" s="117"/>
      <c r="N28" s="117"/>
      <c r="O28" s="117"/>
      <c r="P28" s="117"/>
      <c r="Q28" s="117"/>
      <c r="R28" s="117"/>
      <c r="S28" s="117"/>
      <c r="T28" s="117"/>
      <c r="U28" s="117"/>
      <c r="V28" s="117"/>
      <c r="W28" s="117"/>
      <c r="X28" s="117"/>
      <c r="Y28" s="117"/>
      <c r="Z28" s="117"/>
      <c r="AA28" s="117"/>
      <c r="AB28" s="117"/>
      <c r="AC28" s="117"/>
      <c r="AD28" s="117"/>
      <c r="AE28" s="117"/>
      <c r="AF28" s="117"/>
      <c r="AG28" s="117"/>
      <c r="AH28" s="117"/>
      <c r="AI28" s="117"/>
      <c r="AJ28" s="117"/>
      <c r="AK28" s="117"/>
      <c r="AL28" s="117"/>
      <c r="AM28" s="117"/>
      <c r="AN28" s="117"/>
      <c r="AO28" s="117"/>
      <c r="AP28" s="117"/>
      <c r="AQ28" s="117"/>
      <c r="AR28" s="117"/>
      <c r="AS28" s="117"/>
      <c r="AT28" s="117"/>
      <c r="AU28" s="117"/>
      <c r="AV28" s="117"/>
      <c r="AW28" s="117"/>
      <c r="AX28" s="117"/>
      <c r="AY28" s="117"/>
      <c r="AZ28" s="117"/>
      <c r="BA28" s="117"/>
      <c r="BB28" s="117"/>
      <c r="BC28" s="117"/>
      <c r="BD28" s="117"/>
      <c r="BE28" s="117"/>
      <c r="BF28" s="117"/>
      <c r="BG28" s="117"/>
    </row>
    <row r="29" spans="1:59" s="138" customFormat="1" ht="75" x14ac:dyDescent="0.3">
      <c r="A29" s="116" t="s">
        <v>550</v>
      </c>
      <c r="B29" s="114" t="s">
        <v>734</v>
      </c>
      <c r="C29" s="124">
        <v>6.36</v>
      </c>
      <c r="D29" s="124">
        <v>6359.06</v>
      </c>
      <c r="E29" s="115"/>
      <c r="F29" s="115"/>
      <c r="G29" s="117"/>
      <c r="H29" s="117"/>
      <c r="I29" s="117"/>
      <c r="J29" s="117"/>
      <c r="K29" s="117"/>
      <c r="L29" s="117"/>
      <c r="M29" s="117"/>
      <c r="N29" s="117"/>
      <c r="O29" s="117"/>
      <c r="P29" s="117"/>
      <c r="Q29" s="117"/>
      <c r="R29" s="117"/>
      <c r="S29" s="117"/>
      <c r="T29" s="117"/>
      <c r="U29" s="117"/>
      <c r="V29" s="117"/>
      <c r="W29" s="117"/>
      <c r="X29" s="117"/>
      <c r="Y29" s="117"/>
      <c r="Z29" s="117"/>
      <c r="AA29" s="117"/>
      <c r="AB29" s="117"/>
      <c r="AC29" s="117"/>
      <c r="AD29" s="117"/>
      <c r="AE29" s="117"/>
      <c r="AF29" s="117"/>
      <c r="AG29" s="117"/>
      <c r="AH29" s="117"/>
      <c r="AI29" s="117"/>
      <c r="AJ29" s="117"/>
      <c r="AK29" s="117"/>
      <c r="AL29" s="117"/>
      <c r="AM29" s="117"/>
      <c r="AN29" s="117"/>
      <c r="AO29" s="117"/>
      <c r="AP29" s="117"/>
      <c r="AQ29" s="117"/>
      <c r="AR29" s="117"/>
      <c r="AS29" s="117"/>
      <c r="AT29" s="117"/>
      <c r="AU29" s="117"/>
      <c r="AV29" s="117"/>
      <c r="AW29" s="117"/>
      <c r="AX29" s="117"/>
      <c r="AY29" s="117"/>
      <c r="AZ29" s="117"/>
      <c r="BA29" s="117"/>
      <c r="BB29" s="117"/>
      <c r="BC29" s="117"/>
      <c r="BD29" s="117"/>
      <c r="BE29" s="117"/>
      <c r="BF29" s="117"/>
      <c r="BG29" s="117"/>
    </row>
    <row r="30" spans="1:59" s="138" customFormat="1" x14ac:dyDescent="0.3">
      <c r="A30" s="121"/>
      <c r="B30" s="122"/>
      <c r="C30" s="119"/>
      <c r="D30" s="119"/>
      <c r="E30" s="125"/>
      <c r="F30" s="125"/>
      <c r="G30" s="117"/>
      <c r="H30" s="117"/>
      <c r="I30" s="117"/>
      <c r="J30" s="117"/>
      <c r="K30" s="117"/>
      <c r="L30" s="117"/>
      <c r="M30" s="117"/>
      <c r="N30" s="117"/>
      <c r="O30" s="117"/>
      <c r="P30" s="117"/>
      <c r="Q30" s="117"/>
      <c r="R30" s="117"/>
      <c r="S30" s="117"/>
      <c r="T30" s="117"/>
      <c r="U30" s="117"/>
      <c r="V30" s="117"/>
      <c r="W30" s="117"/>
      <c r="X30" s="117"/>
      <c r="Y30" s="117"/>
      <c r="Z30" s="117"/>
      <c r="AA30" s="117"/>
      <c r="AB30" s="117"/>
      <c r="AC30" s="117"/>
      <c r="AD30" s="117"/>
      <c r="AE30" s="117"/>
      <c r="AF30" s="117"/>
      <c r="AG30" s="117"/>
      <c r="AH30" s="117"/>
      <c r="AI30" s="117"/>
      <c r="AJ30" s="117"/>
      <c r="AK30" s="117"/>
      <c r="AL30" s="117"/>
      <c r="AM30" s="117"/>
      <c r="AN30" s="117"/>
      <c r="AO30" s="117"/>
      <c r="AP30" s="117"/>
      <c r="AQ30" s="117"/>
      <c r="AR30" s="117"/>
      <c r="AS30" s="117"/>
      <c r="AT30" s="117"/>
      <c r="AU30" s="117"/>
      <c r="AV30" s="117"/>
      <c r="AW30" s="117"/>
      <c r="AX30" s="117"/>
      <c r="AY30" s="117"/>
      <c r="AZ30" s="117"/>
      <c r="BA30" s="117"/>
      <c r="BB30" s="117"/>
      <c r="BC30" s="117"/>
      <c r="BD30" s="117"/>
      <c r="BE30" s="117"/>
      <c r="BF30" s="117"/>
      <c r="BG30" s="117"/>
    </row>
    <row r="31" spans="1:59" s="138" customFormat="1" x14ac:dyDescent="0.3">
      <c r="A31" s="121"/>
      <c r="B31" s="122"/>
      <c r="C31" s="119"/>
      <c r="D31" s="119"/>
      <c r="E31" s="125"/>
      <c r="F31" s="125"/>
      <c r="G31" s="117"/>
      <c r="H31" s="117"/>
      <c r="I31" s="117"/>
      <c r="J31" s="117"/>
      <c r="K31" s="117"/>
      <c r="L31" s="117"/>
      <c r="M31" s="117"/>
      <c r="N31" s="117"/>
      <c r="O31" s="117"/>
      <c r="P31" s="117"/>
      <c r="Q31" s="117"/>
      <c r="R31" s="117"/>
      <c r="S31" s="117"/>
      <c r="T31" s="117"/>
      <c r="U31" s="117"/>
      <c r="V31" s="117"/>
      <c r="W31" s="117"/>
      <c r="X31" s="117"/>
      <c r="Y31" s="117"/>
      <c r="Z31" s="117"/>
      <c r="AA31" s="117"/>
      <c r="AB31" s="117"/>
      <c r="AC31" s="117"/>
      <c r="AD31" s="117"/>
      <c r="AE31" s="117"/>
      <c r="AF31" s="117"/>
      <c r="AG31" s="117"/>
      <c r="AH31" s="117"/>
      <c r="AI31" s="117"/>
      <c r="AJ31" s="117"/>
      <c r="AK31" s="117"/>
      <c r="AL31" s="117"/>
      <c r="AM31" s="117"/>
      <c r="AN31" s="117"/>
      <c r="AO31" s="117"/>
      <c r="AP31" s="117"/>
      <c r="AQ31" s="117"/>
      <c r="AR31" s="117"/>
      <c r="AS31" s="117"/>
      <c r="AT31" s="117"/>
      <c r="AU31" s="117"/>
      <c r="AV31" s="117"/>
      <c r="AW31" s="117"/>
      <c r="AX31" s="117"/>
      <c r="AY31" s="117"/>
      <c r="AZ31" s="117"/>
      <c r="BA31" s="117"/>
      <c r="BB31" s="117"/>
      <c r="BC31" s="117"/>
      <c r="BD31" s="117"/>
      <c r="BE31" s="117"/>
      <c r="BF31" s="117"/>
      <c r="BG31" s="117"/>
    </row>
    <row r="32" spans="1:59" s="138" customFormat="1" x14ac:dyDescent="0.3">
      <c r="A32" s="105" t="s">
        <v>620</v>
      </c>
      <c r="B32" s="114"/>
      <c r="C32" s="115">
        <f>C33+C34+C35+C36+C37+C38+C39+C40+C41+C42+C43+C44+C45+C46+C47+C48+C49+C52+C50+C51</f>
        <v>16333.539999999999</v>
      </c>
      <c r="D32" s="115">
        <f t="shared" ref="D32:F32" si="6">D33+D34+D35+D36+D37+D38+D39+D40+D41+D42+D43+D44+D45+D46+D47+D48+D49+D52+D50+D51</f>
        <v>16333533.49</v>
      </c>
      <c r="E32" s="115">
        <f t="shared" si="6"/>
        <v>0</v>
      </c>
      <c r="F32" s="115">
        <f t="shared" si="6"/>
        <v>0</v>
      </c>
      <c r="G32" s="117"/>
      <c r="H32" s="117"/>
      <c r="I32" s="117"/>
      <c r="J32" s="117"/>
      <c r="K32" s="117"/>
      <c r="L32" s="117"/>
      <c r="M32" s="117"/>
      <c r="N32" s="117"/>
      <c r="O32" s="117"/>
      <c r="P32" s="117"/>
      <c r="Q32" s="117"/>
      <c r="R32" s="117"/>
      <c r="S32" s="117"/>
      <c r="T32" s="117"/>
      <c r="U32" s="117"/>
      <c r="V32" s="117"/>
      <c r="W32" s="117"/>
      <c r="X32" s="117"/>
      <c r="Y32" s="117"/>
      <c r="Z32" s="117"/>
      <c r="AA32" s="117"/>
      <c r="AB32" s="117"/>
      <c r="AC32" s="117"/>
      <c r="AD32" s="117"/>
      <c r="AE32" s="117"/>
      <c r="AF32" s="117"/>
      <c r="AG32" s="117"/>
      <c r="AH32" s="117"/>
      <c r="AI32" s="117"/>
      <c r="AJ32" s="117"/>
      <c r="AK32" s="117"/>
      <c r="AL32" s="117"/>
      <c r="AM32" s="117"/>
      <c r="AN32" s="117"/>
      <c r="AO32" s="117"/>
      <c r="AP32" s="117"/>
      <c r="AQ32" s="117"/>
      <c r="AR32" s="117"/>
      <c r="AS32" s="117"/>
      <c r="AT32" s="117"/>
      <c r="AU32" s="117"/>
      <c r="AV32" s="117"/>
      <c r="AW32" s="117"/>
      <c r="AX32" s="117"/>
      <c r="AY32" s="117"/>
      <c r="AZ32" s="117"/>
      <c r="BA32" s="117"/>
      <c r="BB32" s="117"/>
      <c r="BC32" s="117"/>
      <c r="BD32" s="117"/>
      <c r="BE32" s="117"/>
      <c r="BF32" s="117"/>
      <c r="BG32" s="117"/>
    </row>
    <row r="33" spans="1:59" s="138" customFormat="1" ht="37.5" x14ac:dyDescent="0.3">
      <c r="A33" s="116" t="s">
        <v>644</v>
      </c>
      <c r="B33" s="40" t="s">
        <v>147</v>
      </c>
      <c r="C33" s="137">
        <v>2903.03</v>
      </c>
      <c r="D33" s="137">
        <v>2903032.22</v>
      </c>
      <c r="E33" s="137"/>
      <c r="F33" s="137"/>
      <c r="G33" s="117"/>
      <c r="H33" s="117"/>
      <c r="I33" s="117"/>
      <c r="J33" s="117"/>
      <c r="K33" s="117"/>
      <c r="L33" s="117"/>
      <c r="M33" s="117"/>
      <c r="N33" s="117"/>
      <c r="O33" s="117"/>
      <c r="P33" s="117"/>
      <c r="Q33" s="117"/>
      <c r="R33" s="117"/>
      <c r="S33" s="117"/>
      <c r="T33" s="117"/>
      <c r="U33" s="117"/>
      <c r="V33" s="117"/>
      <c r="W33" s="117"/>
      <c r="X33" s="117"/>
      <c r="Y33" s="117"/>
      <c r="Z33" s="117"/>
      <c r="AA33" s="117"/>
      <c r="AB33" s="117"/>
      <c r="AC33" s="117"/>
      <c r="AD33" s="117"/>
      <c r="AE33" s="117"/>
      <c r="AF33" s="117"/>
      <c r="AG33" s="117"/>
      <c r="AH33" s="117"/>
      <c r="AI33" s="117"/>
      <c r="AJ33" s="117"/>
      <c r="AK33" s="117"/>
      <c r="AL33" s="117"/>
      <c r="AM33" s="117"/>
      <c r="AN33" s="117"/>
      <c r="AO33" s="117"/>
      <c r="AP33" s="117"/>
      <c r="AQ33" s="117"/>
      <c r="AR33" s="117"/>
      <c r="AS33" s="117"/>
      <c r="AT33" s="117"/>
      <c r="AU33" s="117"/>
      <c r="AV33" s="117"/>
      <c r="AW33" s="117"/>
      <c r="AX33" s="117"/>
      <c r="AY33" s="117"/>
      <c r="AZ33" s="117"/>
      <c r="BA33" s="117"/>
      <c r="BB33" s="117"/>
      <c r="BC33" s="117"/>
      <c r="BD33" s="117"/>
      <c r="BE33" s="117"/>
      <c r="BF33" s="117"/>
      <c r="BG33" s="117"/>
    </row>
    <row r="34" spans="1:59" s="138" customFormat="1" ht="56.25" x14ac:dyDescent="0.3">
      <c r="A34" s="116" t="s">
        <v>645</v>
      </c>
      <c r="B34" s="54" t="s">
        <v>389</v>
      </c>
      <c r="C34" s="137">
        <v>1.2</v>
      </c>
      <c r="D34" s="137">
        <v>1200.7</v>
      </c>
      <c r="E34" s="137"/>
      <c r="F34" s="137"/>
      <c r="G34" s="117"/>
      <c r="H34" s="117"/>
      <c r="I34" s="117"/>
      <c r="J34" s="117"/>
      <c r="K34" s="117"/>
      <c r="L34" s="117"/>
      <c r="M34" s="117"/>
      <c r="N34" s="117"/>
      <c r="O34" s="117"/>
      <c r="P34" s="117"/>
      <c r="Q34" s="117"/>
      <c r="R34" s="117"/>
      <c r="S34" s="117"/>
      <c r="T34" s="117"/>
      <c r="U34" s="117"/>
      <c r="V34" s="117"/>
      <c r="W34" s="117"/>
      <c r="X34" s="117"/>
      <c r="Y34" s="117"/>
      <c r="Z34" s="117"/>
      <c r="AA34" s="117"/>
      <c r="AB34" s="117"/>
      <c r="AC34" s="117"/>
      <c r="AD34" s="117"/>
      <c r="AE34" s="117"/>
      <c r="AF34" s="117"/>
      <c r="AG34" s="117"/>
      <c r="AH34" s="117"/>
      <c r="AI34" s="117"/>
      <c r="AJ34" s="117"/>
      <c r="AK34" s="117"/>
      <c r="AL34" s="117"/>
      <c r="AM34" s="117"/>
      <c r="AN34" s="117"/>
      <c r="AO34" s="117"/>
      <c r="AP34" s="117"/>
      <c r="AQ34" s="117"/>
      <c r="AR34" s="117"/>
      <c r="AS34" s="117"/>
      <c r="AT34" s="117"/>
      <c r="AU34" s="117"/>
      <c r="AV34" s="117"/>
      <c r="AW34" s="117"/>
      <c r="AX34" s="117"/>
      <c r="AY34" s="117"/>
      <c r="AZ34" s="117"/>
      <c r="BA34" s="117"/>
      <c r="BB34" s="117"/>
      <c r="BC34" s="117"/>
      <c r="BD34" s="117"/>
      <c r="BE34" s="117"/>
      <c r="BF34" s="117"/>
      <c r="BG34" s="117"/>
    </row>
    <row r="35" spans="1:59" s="138" customFormat="1" ht="56.25" x14ac:dyDescent="0.3">
      <c r="A35" s="116" t="s">
        <v>646</v>
      </c>
      <c r="B35" s="54" t="s">
        <v>389</v>
      </c>
      <c r="C35" s="137">
        <v>43.04</v>
      </c>
      <c r="D35" s="137">
        <v>43043.89</v>
      </c>
      <c r="E35" s="137"/>
      <c r="F35" s="137"/>
      <c r="G35" s="117"/>
      <c r="H35" s="117"/>
      <c r="I35" s="117"/>
      <c r="J35" s="117"/>
      <c r="K35" s="117"/>
      <c r="L35" s="117"/>
      <c r="M35" s="117"/>
      <c r="N35" s="117"/>
      <c r="O35" s="117"/>
      <c r="P35" s="117"/>
      <c r="Q35" s="117"/>
      <c r="R35" s="117"/>
      <c r="S35" s="117"/>
      <c r="T35" s="117"/>
      <c r="U35" s="117"/>
      <c r="V35" s="117"/>
      <c r="W35" s="117"/>
      <c r="X35" s="117"/>
      <c r="Y35" s="117"/>
      <c r="Z35" s="117"/>
      <c r="AA35" s="117"/>
      <c r="AB35" s="117"/>
      <c r="AC35" s="117"/>
      <c r="AD35" s="117"/>
      <c r="AE35" s="117"/>
      <c r="AF35" s="117"/>
      <c r="AG35" s="117"/>
      <c r="AH35" s="117"/>
      <c r="AI35" s="117"/>
      <c r="AJ35" s="117"/>
      <c r="AK35" s="117"/>
      <c r="AL35" s="117"/>
      <c r="AM35" s="117"/>
      <c r="AN35" s="117"/>
      <c r="AO35" s="117"/>
      <c r="AP35" s="117"/>
      <c r="AQ35" s="117"/>
      <c r="AR35" s="117"/>
      <c r="AS35" s="117"/>
      <c r="AT35" s="117"/>
      <c r="AU35" s="117"/>
      <c r="AV35" s="117"/>
      <c r="AW35" s="117"/>
      <c r="AX35" s="117"/>
      <c r="AY35" s="117"/>
      <c r="AZ35" s="117"/>
      <c r="BA35" s="117"/>
      <c r="BB35" s="117"/>
      <c r="BC35" s="117"/>
      <c r="BD35" s="117"/>
      <c r="BE35" s="117"/>
      <c r="BF35" s="117"/>
      <c r="BG35" s="117"/>
    </row>
    <row r="36" spans="1:59" s="138" customFormat="1" ht="37.5" x14ac:dyDescent="0.3">
      <c r="A36" s="116" t="s">
        <v>647</v>
      </c>
      <c r="B36" s="1" t="s">
        <v>161</v>
      </c>
      <c r="C36" s="137">
        <v>101.88</v>
      </c>
      <c r="D36" s="137">
        <v>101875.94</v>
      </c>
      <c r="E36" s="137"/>
      <c r="F36" s="137"/>
      <c r="G36" s="117"/>
      <c r="H36" s="117"/>
      <c r="I36" s="117"/>
      <c r="J36" s="117"/>
      <c r="K36" s="117"/>
      <c r="L36" s="117"/>
      <c r="M36" s="117"/>
      <c r="N36" s="117"/>
      <c r="O36" s="117"/>
      <c r="P36" s="117"/>
      <c r="Q36" s="117"/>
      <c r="R36" s="117"/>
      <c r="S36" s="117"/>
      <c r="T36" s="117"/>
      <c r="U36" s="117"/>
      <c r="V36" s="117"/>
      <c r="W36" s="117"/>
      <c r="X36" s="117"/>
      <c r="Y36" s="117"/>
      <c r="Z36" s="117"/>
      <c r="AA36" s="117"/>
      <c r="AB36" s="117"/>
      <c r="AC36" s="117"/>
      <c r="AD36" s="117"/>
      <c r="AE36" s="117"/>
      <c r="AF36" s="117"/>
      <c r="AG36" s="117"/>
      <c r="AH36" s="117"/>
      <c r="AI36" s="117"/>
      <c r="AJ36" s="117"/>
      <c r="AK36" s="117"/>
      <c r="AL36" s="117"/>
      <c r="AM36" s="117"/>
      <c r="AN36" s="117"/>
      <c r="AO36" s="117"/>
      <c r="AP36" s="117"/>
      <c r="AQ36" s="117"/>
      <c r="AR36" s="117"/>
      <c r="AS36" s="117"/>
      <c r="AT36" s="117"/>
      <c r="AU36" s="117"/>
      <c r="AV36" s="117"/>
      <c r="AW36" s="117"/>
      <c r="AX36" s="117"/>
      <c r="AY36" s="117"/>
      <c r="AZ36" s="117"/>
      <c r="BA36" s="117"/>
      <c r="BB36" s="117"/>
      <c r="BC36" s="117"/>
      <c r="BD36" s="117"/>
      <c r="BE36" s="117"/>
      <c r="BF36" s="117"/>
      <c r="BG36" s="117"/>
    </row>
    <row r="37" spans="1:59" s="138" customFormat="1" ht="37.5" x14ac:dyDescent="0.3">
      <c r="A37" s="116" t="s">
        <v>648</v>
      </c>
      <c r="B37" s="1" t="s">
        <v>169</v>
      </c>
      <c r="C37" s="137">
        <v>1.22</v>
      </c>
      <c r="D37" s="137">
        <v>1216.04</v>
      </c>
      <c r="E37" s="137"/>
      <c r="F37" s="137"/>
      <c r="G37" s="117"/>
      <c r="H37" s="117"/>
      <c r="I37" s="117"/>
      <c r="J37" s="117"/>
      <c r="K37" s="117"/>
      <c r="L37" s="117"/>
      <c r="M37" s="117"/>
      <c r="N37" s="117"/>
      <c r="O37" s="117"/>
      <c r="P37" s="117"/>
      <c r="Q37" s="117"/>
      <c r="R37" s="117"/>
      <c r="S37" s="117"/>
      <c r="T37" s="117"/>
      <c r="U37" s="117"/>
      <c r="V37" s="117"/>
      <c r="W37" s="117"/>
      <c r="X37" s="117"/>
      <c r="Y37" s="117"/>
      <c r="Z37" s="117"/>
      <c r="AA37" s="117"/>
      <c r="AB37" s="117"/>
      <c r="AC37" s="117"/>
      <c r="AD37" s="117"/>
      <c r="AE37" s="117"/>
      <c r="AF37" s="117"/>
      <c r="AG37" s="117"/>
      <c r="AH37" s="117"/>
      <c r="AI37" s="117"/>
      <c r="AJ37" s="117"/>
      <c r="AK37" s="117"/>
      <c r="AL37" s="117"/>
      <c r="AM37" s="117"/>
      <c r="AN37" s="117"/>
      <c r="AO37" s="117"/>
      <c r="AP37" s="117"/>
      <c r="AQ37" s="117"/>
      <c r="AR37" s="117"/>
      <c r="AS37" s="117"/>
      <c r="AT37" s="117"/>
      <c r="AU37" s="117"/>
      <c r="AV37" s="117"/>
      <c r="AW37" s="117"/>
      <c r="AX37" s="117"/>
      <c r="AY37" s="117"/>
      <c r="AZ37" s="117"/>
      <c r="BA37" s="117"/>
      <c r="BB37" s="117"/>
      <c r="BC37" s="117"/>
      <c r="BD37" s="117"/>
      <c r="BE37" s="117"/>
      <c r="BF37" s="117"/>
      <c r="BG37" s="117"/>
    </row>
    <row r="38" spans="1:59" s="138" customFormat="1" ht="37.5" x14ac:dyDescent="0.3">
      <c r="A38" s="116" t="s">
        <v>649</v>
      </c>
      <c r="B38" s="1" t="s">
        <v>169</v>
      </c>
      <c r="C38" s="137">
        <v>1841.15</v>
      </c>
      <c r="D38" s="137">
        <v>1841148.97</v>
      </c>
      <c r="E38" s="137"/>
      <c r="F38" s="137"/>
      <c r="G38" s="117"/>
      <c r="H38" s="117"/>
      <c r="I38" s="117"/>
      <c r="J38" s="117"/>
      <c r="K38" s="117"/>
      <c r="L38" s="117"/>
      <c r="M38" s="117"/>
      <c r="N38" s="117"/>
      <c r="O38" s="117"/>
      <c r="P38" s="117"/>
      <c r="Q38" s="117"/>
      <c r="R38" s="117"/>
      <c r="S38" s="117"/>
      <c r="T38" s="117"/>
      <c r="U38" s="117"/>
      <c r="V38" s="117"/>
      <c r="W38" s="117"/>
      <c r="X38" s="117"/>
      <c r="Y38" s="117"/>
      <c r="Z38" s="117"/>
      <c r="AA38" s="117"/>
      <c r="AB38" s="117"/>
      <c r="AC38" s="117"/>
      <c r="AD38" s="117"/>
      <c r="AE38" s="117"/>
      <c r="AF38" s="117"/>
      <c r="AG38" s="117"/>
      <c r="AH38" s="117"/>
      <c r="AI38" s="117"/>
      <c r="AJ38" s="117"/>
      <c r="AK38" s="117"/>
      <c r="AL38" s="117"/>
      <c r="AM38" s="117"/>
      <c r="AN38" s="117"/>
      <c r="AO38" s="117"/>
      <c r="AP38" s="117"/>
      <c r="AQ38" s="117"/>
      <c r="AR38" s="117"/>
      <c r="AS38" s="117"/>
      <c r="AT38" s="117"/>
      <c r="AU38" s="117"/>
      <c r="AV38" s="117"/>
      <c r="AW38" s="117"/>
      <c r="AX38" s="117"/>
      <c r="AY38" s="117"/>
      <c r="AZ38" s="117"/>
      <c r="BA38" s="117"/>
      <c r="BB38" s="117"/>
      <c r="BC38" s="117"/>
      <c r="BD38" s="117"/>
      <c r="BE38" s="117"/>
      <c r="BF38" s="117"/>
      <c r="BG38" s="117"/>
    </row>
    <row r="39" spans="1:59" s="138" customFormat="1" ht="56.25" x14ac:dyDescent="0.3">
      <c r="A39" s="116" t="s">
        <v>650</v>
      </c>
      <c r="B39" s="1" t="s">
        <v>171</v>
      </c>
      <c r="C39" s="137">
        <v>24.03</v>
      </c>
      <c r="D39" s="137">
        <v>24025.67</v>
      </c>
      <c r="E39" s="137"/>
      <c r="F39" s="137"/>
      <c r="G39" s="117"/>
      <c r="H39" s="117"/>
      <c r="I39" s="117"/>
      <c r="J39" s="117"/>
      <c r="K39" s="117"/>
      <c r="L39" s="117"/>
      <c r="M39" s="117"/>
      <c r="N39" s="117"/>
      <c r="O39" s="117"/>
      <c r="P39" s="117"/>
      <c r="Q39" s="117"/>
      <c r="R39" s="117"/>
      <c r="S39" s="117"/>
      <c r="T39" s="117"/>
      <c r="U39" s="117"/>
      <c r="V39" s="117"/>
      <c r="W39" s="117"/>
      <c r="X39" s="117"/>
      <c r="Y39" s="117"/>
      <c r="Z39" s="117"/>
      <c r="AA39" s="117"/>
      <c r="AB39" s="117"/>
      <c r="AC39" s="117"/>
      <c r="AD39" s="117"/>
      <c r="AE39" s="117"/>
      <c r="AF39" s="117"/>
      <c r="AG39" s="117"/>
      <c r="AH39" s="117"/>
      <c r="AI39" s="117"/>
      <c r="AJ39" s="117"/>
      <c r="AK39" s="117"/>
      <c r="AL39" s="117"/>
      <c r="AM39" s="117"/>
      <c r="AN39" s="117"/>
      <c r="AO39" s="117"/>
      <c r="AP39" s="117"/>
      <c r="AQ39" s="117"/>
      <c r="AR39" s="117"/>
      <c r="AS39" s="117"/>
      <c r="AT39" s="117"/>
      <c r="AU39" s="117"/>
      <c r="AV39" s="117"/>
      <c r="AW39" s="117"/>
      <c r="AX39" s="117"/>
      <c r="AY39" s="117"/>
      <c r="AZ39" s="117"/>
      <c r="BA39" s="117"/>
      <c r="BB39" s="117"/>
      <c r="BC39" s="117"/>
      <c r="BD39" s="117"/>
      <c r="BE39" s="117"/>
      <c r="BF39" s="117"/>
      <c r="BG39" s="117"/>
    </row>
    <row r="40" spans="1:59" s="138" customFormat="1" ht="56.25" x14ac:dyDescent="0.3">
      <c r="A40" s="116" t="s">
        <v>651</v>
      </c>
      <c r="B40" s="1" t="s">
        <v>171</v>
      </c>
      <c r="C40" s="137">
        <v>2115.92</v>
      </c>
      <c r="D40" s="137">
        <v>2115920.81</v>
      </c>
      <c r="E40" s="137"/>
      <c r="F40" s="137"/>
      <c r="G40" s="117"/>
      <c r="H40" s="117"/>
      <c r="I40" s="117"/>
      <c r="J40" s="117"/>
      <c r="K40" s="117"/>
      <c r="L40" s="117"/>
      <c r="M40" s="117"/>
      <c r="N40" s="117"/>
      <c r="O40" s="117"/>
      <c r="P40" s="117"/>
      <c r="Q40" s="117"/>
      <c r="R40" s="117"/>
      <c r="S40" s="117"/>
      <c r="T40" s="117"/>
      <c r="U40" s="117"/>
      <c r="V40" s="117"/>
      <c r="W40" s="117"/>
      <c r="X40" s="117"/>
      <c r="Y40" s="117"/>
      <c r="Z40" s="117"/>
      <c r="AA40" s="117"/>
      <c r="AB40" s="117"/>
      <c r="AC40" s="117"/>
      <c r="AD40" s="117"/>
      <c r="AE40" s="117"/>
      <c r="AF40" s="117"/>
      <c r="AG40" s="117"/>
      <c r="AH40" s="117"/>
      <c r="AI40" s="117"/>
      <c r="AJ40" s="117"/>
      <c r="AK40" s="117"/>
      <c r="AL40" s="117"/>
      <c r="AM40" s="117"/>
      <c r="AN40" s="117"/>
      <c r="AO40" s="117"/>
      <c r="AP40" s="117"/>
      <c r="AQ40" s="117"/>
      <c r="AR40" s="117"/>
      <c r="AS40" s="117"/>
      <c r="AT40" s="117"/>
      <c r="AU40" s="117"/>
      <c r="AV40" s="117"/>
      <c r="AW40" s="117"/>
      <c r="AX40" s="117"/>
      <c r="AY40" s="117"/>
      <c r="AZ40" s="117"/>
      <c r="BA40" s="117"/>
      <c r="BB40" s="117"/>
      <c r="BC40" s="117"/>
      <c r="BD40" s="117"/>
      <c r="BE40" s="117"/>
      <c r="BF40" s="117"/>
      <c r="BG40" s="117"/>
    </row>
    <row r="41" spans="1:59" s="117" customFormat="1" ht="75" x14ac:dyDescent="0.3">
      <c r="A41" s="116" t="s">
        <v>566</v>
      </c>
      <c r="B41" s="52" t="s">
        <v>348</v>
      </c>
      <c r="C41" s="137">
        <v>478.4</v>
      </c>
      <c r="D41" s="137">
        <v>478400</v>
      </c>
      <c r="E41" s="137"/>
      <c r="F41" s="137"/>
    </row>
    <row r="42" spans="1:59" s="117" customFormat="1" ht="112.5" x14ac:dyDescent="0.3">
      <c r="A42" s="116" t="s">
        <v>660</v>
      </c>
      <c r="B42" s="1" t="s">
        <v>392</v>
      </c>
      <c r="C42" s="137">
        <v>3.53</v>
      </c>
      <c r="D42" s="137">
        <v>3527.74</v>
      </c>
      <c r="E42" s="137"/>
      <c r="F42" s="137"/>
    </row>
    <row r="43" spans="1:59" ht="37.5" x14ac:dyDescent="0.3">
      <c r="A43" s="116" t="s">
        <v>596</v>
      </c>
      <c r="B43" s="58" t="s">
        <v>380</v>
      </c>
      <c r="C43" s="137">
        <v>92.5</v>
      </c>
      <c r="D43" s="137">
        <v>92502.51</v>
      </c>
      <c r="E43" s="137"/>
      <c r="F43" s="144"/>
    </row>
    <row r="44" spans="1:59" ht="37.5" x14ac:dyDescent="0.3">
      <c r="A44" s="116" t="s">
        <v>644</v>
      </c>
      <c r="B44" s="40" t="s">
        <v>147</v>
      </c>
      <c r="C44" s="137">
        <v>1693.34</v>
      </c>
      <c r="D44" s="137">
        <v>1693341.08</v>
      </c>
      <c r="E44" s="137"/>
      <c r="F44" s="144"/>
    </row>
    <row r="45" spans="1:59" ht="37.5" x14ac:dyDescent="0.3">
      <c r="A45" s="116" t="s">
        <v>597</v>
      </c>
      <c r="B45" s="46" t="s">
        <v>346</v>
      </c>
      <c r="C45" s="137">
        <v>5420</v>
      </c>
      <c r="D45" s="137">
        <v>5420000</v>
      </c>
      <c r="E45" s="137"/>
      <c r="F45" s="144"/>
    </row>
    <row r="46" spans="1:59" ht="37.5" x14ac:dyDescent="0.3">
      <c r="A46" s="116" t="s">
        <v>598</v>
      </c>
      <c r="B46" s="46" t="s">
        <v>346</v>
      </c>
      <c r="C46" s="137">
        <v>80</v>
      </c>
      <c r="D46" s="137">
        <v>80000</v>
      </c>
      <c r="E46" s="137"/>
      <c r="F46" s="144"/>
    </row>
    <row r="47" spans="1:59" s="117" customFormat="1" ht="56.25" x14ac:dyDescent="0.3">
      <c r="A47" s="116" t="s">
        <v>651</v>
      </c>
      <c r="B47" s="1" t="s">
        <v>171</v>
      </c>
      <c r="C47" s="137">
        <v>1265.72</v>
      </c>
      <c r="D47" s="137">
        <v>1265721.27</v>
      </c>
      <c r="E47" s="137"/>
      <c r="F47" s="144"/>
    </row>
    <row r="48" spans="1:59" s="138" customFormat="1" ht="56.25" x14ac:dyDescent="0.3">
      <c r="A48" s="116" t="s">
        <v>650</v>
      </c>
      <c r="B48" s="1" t="s">
        <v>171</v>
      </c>
      <c r="C48" s="137">
        <v>16.28</v>
      </c>
      <c r="D48" s="137">
        <v>16278.73</v>
      </c>
      <c r="E48" s="137"/>
      <c r="F48" s="137"/>
      <c r="G48" s="117"/>
      <c r="H48" s="117"/>
      <c r="I48" s="117"/>
      <c r="J48" s="117"/>
      <c r="K48" s="117"/>
      <c r="L48" s="117"/>
      <c r="M48" s="117"/>
      <c r="N48" s="117"/>
      <c r="O48" s="117"/>
      <c r="P48" s="117"/>
      <c r="Q48" s="117"/>
      <c r="R48" s="117"/>
      <c r="S48" s="117"/>
      <c r="T48" s="117"/>
      <c r="U48" s="117"/>
      <c r="V48" s="117"/>
      <c r="W48" s="117"/>
      <c r="X48" s="117"/>
      <c r="Y48" s="117"/>
      <c r="Z48" s="117"/>
      <c r="AA48" s="117"/>
      <c r="AB48" s="117"/>
      <c r="AC48" s="117"/>
      <c r="AD48" s="117"/>
      <c r="AE48" s="117"/>
      <c r="AF48" s="117"/>
      <c r="AG48" s="117"/>
      <c r="AH48" s="117"/>
      <c r="AI48" s="117"/>
      <c r="AJ48" s="117"/>
      <c r="AK48" s="117"/>
      <c r="AL48" s="117"/>
      <c r="AM48" s="117"/>
      <c r="AN48" s="117"/>
      <c r="AO48" s="117"/>
      <c r="AP48" s="117"/>
      <c r="AQ48" s="117"/>
      <c r="AR48" s="117"/>
      <c r="AS48" s="117"/>
      <c r="AT48" s="117"/>
      <c r="AU48" s="117"/>
      <c r="AV48" s="117"/>
      <c r="AW48" s="117"/>
      <c r="AX48" s="117"/>
      <c r="AY48" s="117"/>
      <c r="AZ48" s="117"/>
      <c r="BA48" s="117"/>
      <c r="BB48" s="117"/>
      <c r="BC48" s="117"/>
      <c r="BD48" s="117"/>
      <c r="BE48" s="117"/>
      <c r="BF48" s="117"/>
      <c r="BG48" s="117"/>
    </row>
    <row r="49" spans="1:59" s="138" customFormat="1" ht="56.25" x14ac:dyDescent="0.3">
      <c r="A49" s="116" t="s">
        <v>646</v>
      </c>
      <c r="B49" s="54" t="s">
        <v>389</v>
      </c>
      <c r="C49" s="137">
        <v>5.33</v>
      </c>
      <c r="D49" s="137">
        <v>5330.14</v>
      </c>
      <c r="E49" s="137"/>
      <c r="F49" s="137"/>
      <c r="G49" s="117"/>
      <c r="H49" s="117"/>
      <c r="I49" s="117"/>
      <c r="J49" s="117"/>
      <c r="K49" s="117"/>
      <c r="L49" s="117"/>
      <c r="M49" s="117"/>
      <c r="N49" s="117"/>
      <c r="O49" s="117"/>
      <c r="P49" s="117"/>
      <c r="Q49" s="117"/>
      <c r="R49" s="117"/>
      <c r="S49" s="117"/>
      <c r="T49" s="117"/>
      <c r="U49" s="117"/>
      <c r="V49" s="117"/>
      <c r="W49" s="117"/>
      <c r="X49" s="117"/>
      <c r="Y49" s="117"/>
      <c r="Z49" s="117"/>
      <c r="AA49" s="117"/>
      <c r="AB49" s="117"/>
      <c r="AC49" s="117"/>
      <c r="AD49" s="117"/>
      <c r="AE49" s="117"/>
      <c r="AF49" s="117"/>
      <c r="AG49" s="117"/>
      <c r="AH49" s="117"/>
      <c r="AI49" s="117"/>
      <c r="AJ49" s="117"/>
      <c r="AK49" s="117"/>
      <c r="AL49" s="117"/>
      <c r="AM49" s="117"/>
      <c r="AN49" s="117"/>
      <c r="AO49" s="117"/>
      <c r="AP49" s="117"/>
      <c r="AQ49" s="117"/>
      <c r="AR49" s="117"/>
      <c r="AS49" s="117"/>
      <c r="AT49" s="117"/>
      <c r="AU49" s="117"/>
      <c r="AV49" s="117"/>
      <c r="AW49" s="117"/>
      <c r="AX49" s="117"/>
      <c r="AY49" s="117"/>
      <c r="AZ49" s="117"/>
      <c r="BA49" s="117"/>
      <c r="BB49" s="117"/>
      <c r="BC49" s="117"/>
      <c r="BD49" s="117"/>
      <c r="BE49" s="117"/>
      <c r="BF49" s="117"/>
      <c r="BG49" s="117"/>
    </row>
    <row r="50" spans="1:59" s="138" customFormat="1" ht="37.5" x14ac:dyDescent="0.3">
      <c r="A50" s="116" t="s">
        <v>743</v>
      </c>
      <c r="B50" s="40" t="s">
        <v>147</v>
      </c>
      <c r="C50" s="137">
        <v>25.17</v>
      </c>
      <c r="D50" s="137">
        <v>25167.040000000001</v>
      </c>
      <c r="E50" s="137"/>
      <c r="F50" s="137"/>
      <c r="G50" s="117"/>
      <c r="H50" s="117"/>
      <c r="I50" s="117"/>
      <c r="J50" s="117"/>
      <c r="K50" s="117"/>
      <c r="L50" s="117"/>
      <c r="M50" s="117"/>
      <c r="N50" s="117"/>
      <c r="O50" s="117"/>
      <c r="P50" s="117"/>
      <c r="Q50" s="117"/>
      <c r="R50" s="117"/>
      <c r="S50" s="117"/>
      <c r="T50" s="117"/>
      <c r="U50" s="117"/>
      <c r="V50" s="117"/>
      <c r="W50" s="117"/>
      <c r="X50" s="117"/>
      <c r="Y50" s="117"/>
      <c r="Z50" s="117"/>
      <c r="AA50" s="117"/>
      <c r="AB50" s="117"/>
      <c r="AC50" s="117"/>
      <c r="AD50" s="117"/>
      <c r="AE50" s="117"/>
      <c r="AF50" s="117"/>
      <c r="AG50" s="117"/>
      <c r="AH50" s="117"/>
      <c r="AI50" s="117"/>
      <c r="AJ50" s="117"/>
      <c r="AK50" s="117"/>
      <c r="AL50" s="117"/>
      <c r="AM50" s="117"/>
      <c r="AN50" s="117"/>
      <c r="AO50" s="117"/>
      <c r="AP50" s="117"/>
      <c r="AQ50" s="117"/>
      <c r="AR50" s="117"/>
      <c r="AS50" s="117"/>
      <c r="AT50" s="117"/>
      <c r="AU50" s="117"/>
      <c r="AV50" s="117"/>
      <c r="AW50" s="117"/>
      <c r="AX50" s="117"/>
      <c r="AY50" s="117"/>
      <c r="AZ50" s="117"/>
      <c r="BA50" s="117"/>
      <c r="BB50" s="117"/>
      <c r="BC50" s="117"/>
      <c r="BD50" s="117"/>
      <c r="BE50" s="117"/>
      <c r="BF50" s="117"/>
      <c r="BG50" s="117"/>
    </row>
    <row r="51" spans="1:59" s="138" customFormat="1" ht="37.5" x14ac:dyDescent="0.3">
      <c r="A51" s="116" t="s">
        <v>644</v>
      </c>
      <c r="B51" s="40" t="s">
        <v>147</v>
      </c>
      <c r="C51" s="137">
        <v>221.8</v>
      </c>
      <c r="D51" s="137">
        <v>221800.74</v>
      </c>
      <c r="E51" s="137"/>
      <c r="F51" s="137"/>
      <c r="G51" s="117"/>
      <c r="H51" s="117"/>
      <c r="I51" s="117"/>
      <c r="J51" s="117"/>
      <c r="K51" s="117"/>
      <c r="L51" s="117"/>
      <c r="M51" s="117"/>
      <c r="N51" s="117"/>
      <c r="O51" s="117"/>
      <c r="P51" s="117"/>
      <c r="Q51" s="117"/>
      <c r="R51" s="117"/>
      <c r="S51" s="117"/>
      <c r="T51" s="117"/>
      <c r="U51" s="117"/>
      <c r="V51" s="117"/>
      <c r="W51" s="117"/>
      <c r="X51" s="117"/>
      <c r="Y51" s="117"/>
      <c r="Z51" s="117"/>
      <c r="AA51" s="117"/>
      <c r="AB51" s="117"/>
      <c r="AC51" s="117"/>
      <c r="AD51" s="117"/>
      <c r="AE51" s="117"/>
      <c r="AF51" s="117"/>
      <c r="AG51" s="117"/>
      <c r="AH51" s="117"/>
      <c r="AI51" s="117"/>
      <c r="AJ51" s="117"/>
      <c r="AK51" s="117"/>
      <c r="AL51" s="117"/>
      <c r="AM51" s="117"/>
      <c r="AN51" s="117"/>
      <c r="AO51" s="117"/>
      <c r="AP51" s="117"/>
      <c r="AQ51" s="117"/>
      <c r="AR51" s="117"/>
      <c r="AS51" s="117"/>
      <c r="AT51" s="117"/>
      <c r="AU51" s="117"/>
      <c r="AV51" s="117"/>
      <c r="AW51" s="117"/>
      <c r="AX51" s="117"/>
      <c r="AY51" s="117"/>
      <c r="AZ51" s="117"/>
      <c r="BA51" s="117"/>
      <c r="BB51" s="117"/>
      <c r="BC51" s="117"/>
      <c r="BD51" s="117"/>
      <c r="BE51" s="117"/>
      <c r="BF51" s="117"/>
      <c r="BG51" s="117"/>
    </row>
    <row r="52" spans="1:59" x14ac:dyDescent="0.3">
      <c r="A52" s="116"/>
      <c r="B52" s="123"/>
      <c r="C52" s="124"/>
      <c r="D52" s="124"/>
      <c r="E52" s="115"/>
      <c r="F52" s="115"/>
    </row>
    <row r="53" spans="1:59" x14ac:dyDescent="0.3">
      <c r="A53" s="121"/>
      <c r="B53" s="122"/>
      <c r="C53" s="119"/>
      <c r="D53" s="119"/>
      <c r="E53" s="125"/>
      <c r="F53" s="125"/>
    </row>
    <row r="54" spans="1:59" x14ac:dyDescent="0.3">
      <c r="A54" s="105" t="s">
        <v>705</v>
      </c>
      <c r="B54" s="114"/>
      <c r="C54" s="115">
        <f>C55</f>
        <v>5.23</v>
      </c>
      <c r="D54" s="115">
        <f t="shared" ref="D54:F54" si="7">D55</f>
        <v>5232.09</v>
      </c>
      <c r="E54" s="115">
        <f t="shared" si="7"/>
        <v>0</v>
      </c>
      <c r="F54" s="115">
        <f t="shared" si="7"/>
        <v>0</v>
      </c>
    </row>
    <row r="55" spans="1:59" ht="56.25" x14ac:dyDescent="0.3">
      <c r="A55" s="116" t="s">
        <v>671</v>
      </c>
      <c r="B55" s="40" t="s">
        <v>706</v>
      </c>
      <c r="C55" s="124">
        <v>5.23</v>
      </c>
      <c r="D55" s="124">
        <v>5232.09</v>
      </c>
      <c r="E55" s="124"/>
      <c r="F55" s="124"/>
    </row>
    <row r="56" spans="1:59" x14ac:dyDescent="0.3">
      <c r="A56" s="121"/>
      <c r="B56" s="149"/>
      <c r="C56" s="119"/>
      <c r="D56" s="119"/>
      <c r="E56" s="119"/>
      <c r="F56" s="119"/>
    </row>
    <row r="57" spans="1:59" x14ac:dyDescent="0.3">
      <c r="A57" s="121"/>
      <c r="B57" s="149"/>
      <c r="C57" s="119"/>
      <c r="D57" s="119"/>
      <c r="E57" s="119"/>
      <c r="F57" s="119"/>
    </row>
    <row r="58" spans="1:59" x14ac:dyDescent="0.3">
      <c r="A58" s="105" t="s">
        <v>729</v>
      </c>
      <c r="B58" s="114"/>
      <c r="C58" s="115">
        <f>C59</f>
        <v>10.039999999999999</v>
      </c>
      <c r="D58" s="115">
        <f t="shared" ref="D58:F58" si="8">D59</f>
        <v>10040.68</v>
      </c>
      <c r="E58" s="115">
        <f t="shared" si="8"/>
        <v>0</v>
      </c>
      <c r="F58" s="115">
        <f t="shared" si="8"/>
        <v>0</v>
      </c>
    </row>
    <row r="59" spans="1:59" ht="56.25" x14ac:dyDescent="0.3">
      <c r="A59" s="116" t="s">
        <v>587</v>
      </c>
      <c r="B59" s="40" t="s">
        <v>733</v>
      </c>
      <c r="C59" s="124">
        <v>10.039999999999999</v>
      </c>
      <c r="D59" s="124">
        <v>10040.68</v>
      </c>
      <c r="E59" s="124"/>
      <c r="F59" s="124"/>
    </row>
    <row r="60" spans="1:59" x14ac:dyDescent="0.3">
      <c r="A60" s="121"/>
      <c r="B60" s="149"/>
      <c r="C60" s="119"/>
      <c r="D60" s="119"/>
      <c r="E60" s="119"/>
      <c r="F60" s="119"/>
    </row>
    <row r="61" spans="1:59" x14ac:dyDescent="0.3">
      <c r="A61" s="121"/>
      <c r="B61" s="149"/>
      <c r="C61" s="119"/>
      <c r="D61" s="119"/>
      <c r="E61" s="119"/>
      <c r="F61" s="119"/>
    </row>
    <row r="62" spans="1:59" x14ac:dyDescent="0.3">
      <c r="A62" s="121"/>
      <c r="B62" s="149"/>
      <c r="C62" s="119"/>
      <c r="D62" s="119"/>
      <c r="E62" s="119"/>
      <c r="F62" s="119"/>
    </row>
    <row r="63" spans="1:59" x14ac:dyDescent="0.3">
      <c r="A63" s="121"/>
      <c r="B63" s="122"/>
      <c r="C63" s="119"/>
      <c r="D63" s="119"/>
      <c r="E63" s="125"/>
      <c r="F63" s="125"/>
    </row>
    <row r="64" spans="1:59" x14ac:dyDescent="0.3">
      <c r="A64" s="121"/>
      <c r="B64" s="122"/>
      <c r="C64" s="119"/>
      <c r="D64" s="119"/>
      <c r="E64" s="125"/>
      <c r="F64" s="125"/>
    </row>
    <row r="65" spans="1:6" x14ac:dyDescent="0.3">
      <c r="A65" s="121"/>
      <c r="B65" s="122"/>
      <c r="C65" s="119"/>
      <c r="D65" s="119"/>
      <c r="E65" s="125"/>
      <c r="F65" s="125"/>
    </row>
    <row r="66" spans="1:6" x14ac:dyDescent="0.3">
      <c r="A66" s="121"/>
      <c r="B66" s="122"/>
      <c r="C66" s="119"/>
      <c r="D66" s="119"/>
      <c r="E66" s="119"/>
      <c r="F66" s="119"/>
    </row>
    <row r="67" spans="1:6" ht="25.5" x14ac:dyDescent="0.35">
      <c r="A67" s="128" t="s">
        <v>514</v>
      </c>
      <c r="B67" s="109"/>
      <c r="C67" s="107">
        <f>C69+C70+C71</f>
        <v>-2429.9100000000003</v>
      </c>
      <c r="D67" s="107">
        <f t="shared" ref="D67:F67" si="9">D69+D70+D71</f>
        <v>-2429907.08</v>
      </c>
      <c r="E67" s="107">
        <f t="shared" si="9"/>
        <v>0</v>
      </c>
      <c r="F67" s="107">
        <f t="shared" si="9"/>
        <v>0</v>
      </c>
    </row>
    <row r="68" spans="1:6" x14ac:dyDescent="0.3">
      <c r="A68" s="105" t="s">
        <v>510</v>
      </c>
      <c r="B68" s="109"/>
      <c r="C68" s="110"/>
      <c r="D68" s="110"/>
      <c r="E68" s="124"/>
      <c r="F68" s="110"/>
    </row>
    <row r="69" spans="1:6" x14ac:dyDescent="0.3">
      <c r="A69" s="105" t="s">
        <v>511</v>
      </c>
      <c r="B69" s="109"/>
      <c r="C69" s="110">
        <f>C78+C79+C80+C81+C82+C83+C84+C85+C86+C87+C88+C89+C90+C91</f>
        <v>-2179.9100000000003</v>
      </c>
      <c r="D69" s="110">
        <f t="shared" ref="D69:F69" si="10">D78+D79+D80+D81+D82+D83+D84+D85+D86+D87+D88+D89+D90+D91</f>
        <v>-2179907.08</v>
      </c>
      <c r="E69" s="110">
        <f t="shared" si="10"/>
        <v>0</v>
      </c>
      <c r="F69" s="110">
        <f t="shared" si="10"/>
        <v>0</v>
      </c>
    </row>
    <row r="70" spans="1:6" x14ac:dyDescent="0.3">
      <c r="A70" s="105" t="s">
        <v>512</v>
      </c>
      <c r="B70" s="109"/>
      <c r="C70" s="110">
        <v>0</v>
      </c>
      <c r="D70" s="110">
        <v>0</v>
      </c>
      <c r="E70" s="110">
        <v>0</v>
      </c>
      <c r="F70" s="110">
        <v>0</v>
      </c>
    </row>
    <row r="71" spans="1:6" x14ac:dyDescent="0.3">
      <c r="A71" s="105" t="s">
        <v>513</v>
      </c>
      <c r="B71" s="109"/>
      <c r="C71" s="110">
        <f>C74</f>
        <v>-250</v>
      </c>
      <c r="D71" s="110">
        <f t="shared" ref="D71:F71" si="11">D74</f>
        <v>-250000</v>
      </c>
      <c r="E71" s="110">
        <f t="shared" si="11"/>
        <v>0</v>
      </c>
      <c r="F71" s="110">
        <f t="shared" si="11"/>
        <v>0</v>
      </c>
    </row>
    <row r="72" spans="1:6" x14ac:dyDescent="0.3">
      <c r="A72" s="118"/>
      <c r="B72" s="112"/>
      <c r="C72" s="113"/>
      <c r="D72" s="119"/>
      <c r="E72" s="119"/>
      <c r="F72" s="119"/>
    </row>
    <row r="73" spans="1:6" x14ac:dyDescent="0.3">
      <c r="A73" s="105" t="s">
        <v>703</v>
      </c>
      <c r="B73" s="51"/>
      <c r="C73" s="115">
        <f>C74</f>
        <v>-250</v>
      </c>
      <c r="D73" s="115">
        <f t="shared" ref="D73:F73" si="12">D74</f>
        <v>-250000</v>
      </c>
      <c r="E73" s="115">
        <f t="shared" si="12"/>
        <v>0</v>
      </c>
      <c r="F73" s="115">
        <f t="shared" si="12"/>
        <v>0</v>
      </c>
    </row>
    <row r="74" spans="1:6" ht="56.25" x14ac:dyDescent="0.3">
      <c r="A74" s="116" t="s">
        <v>548</v>
      </c>
      <c r="B74" s="51" t="s">
        <v>704</v>
      </c>
      <c r="C74" s="124">
        <v>-250</v>
      </c>
      <c r="D74" s="124">
        <v>-250000</v>
      </c>
      <c r="E74" s="124"/>
      <c r="F74" s="115"/>
    </row>
    <row r="75" spans="1:6" x14ac:dyDescent="0.3">
      <c r="A75" s="121"/>
      <c r="B75" s="127"/>
      <c r="C75" s="119"/>
      <c r="D75" s="119"/>
      <c r="E75" s="119"/>
      <c r="F75" s="125"/>
    </row>
    <row r="76" spans="1:6" x14ac:dyDescent="0.3">
      <c r="A76" s="121"/>
      <c r="B76" s="127"/>
      <c r="C76" s="119"/>
      <c r="D76" s="119"/>
      <c r="E76" s="119"/>
      <c r="F76" s="125"/>
    </row>
    <row r="77" spans="1:6" x14ac:dyDescent="0.3">
      <c r="A77" s="105" t="s">
        <v>652</v>
      </c>
      <c r="B77" s="51"/>
      <c r="C77" s="115">
        <f>C78+C79+C80+C81+C82+C83+C84+C85+C86+C87+C88+C89+C90+C91</f>
        <v>-2179.9100000000003</v>
      </c>
      <c r="D77" s="115">
        <f t="shared" ref="D77:F77" si="13">D78+D79+D80+D81+D82+D83+D84+D85+D86+D87+D88+D89+D90+D91</f>
        <v>-2179907.08</v>
      </c>
      <c r="E77" s="115">
        <f t="shared" si="13"/>
        <v>0</v>
      </c>
      <c r="F77" s="115">
        <f t="shared" si="13"/>
        <v>0</v>
      </c>
    </row>
    <row r="78" spans="1:6" ht="56.25" x14ac:dyDescent="0.3">
      <c r="A78" s="116" t="s">
        <v>653</v>
      </c>
      <c r="B78" s="1" t="s">
        <v>163</v>
      </c>
      <c r="C78" s="137">
        <v>-3.05</v>
      </c>
      <c r="D78" s="137">
        <v>-3053.09</v>
      </c>
      <c r="E78" s="137"/>
      <c r="F78" s="144"/>
    </row>
    <row r="79" spans="1:6" ht="56.25" x14ac:dyDescent="0.3">
      <c r="A79" s="116" t="s">
        <v>654</v>
      </c>
      <c r="B79" s="1" t="s">
        <v>163</v>
      </c>
      <c r="C79" s="137">
        <v>-119.77</v>
      </c>
      <c r="D79" s="137">
        <v>-119768.87</v>
      </c>
      <c r="E79" s="137"/>
      <c r="F79" s="144"/>
    </row>
    <row r="80" spans="1:6" ht="56.25" x14ac:dyDescent="0.3">
      <c r="A80" s="116" t="s">
        <v>655</v>
      </c>
      <c r="B80" s="1" t="s">
        <v>165</v>
      </c>
      <c r="C80" s="137">
        <v>-0.72</v>
      </c>
      <c r="D80" s="137">
        <v>-714.84</v>
      </c>
      <c r="E80" s="137"/>
      <c r="F80" s="144"/>
    </row>
    <row r="81" spans="1:6" ht="56.25" x14ac:dyDescent="0.3">
      <c r="A81" s="116" t="s">
        <v>656</v>
      </c>
      <c r="B81" s="1" t="s">
        <v>165</v>
      </c>
      <c r="C81" s="137">
        <v>-18.62</v>
      </c>
      <c r="D81" s="137">
        <v>-18619.599999999999</v>
      </c>
      <c r="E81" s="137"/>
      <c r="F81" s="144"/>
    </row>
    <row r="82" spans="1:6" ht="37.5" x14ac:dyDescent="0.3">
      <c r="A82" s="116" t="s">
        <v>657</v>
      </c>
      <c r="B82" s="1" t="s">
        <v>167</v>
      </c>
      <c r="C82" s="137">
        <v>-0.18</v>
      </c>
      <c r="D82" s="137">
        <v>-179.4</v>
      </c>
      <c r="E82" s="137"/>
      <c r="F82" s="144"/>
    </row>
    <row r="83" spans="1:6" ht="37.5" x14ac:dyDescent="0.3">
      <c r="A83" s="116" t="s">
        <v>658</v>
      </c>
      <c r="B83" s="1" t="s">
        <v>167</v>
      </c>
      <c r="C83" s="137">
        <v>-3.18</v>
      </c>
      <c r="D83" s="137">
        <v>-3183.36</v>
      </c>
      <c r="E83" s="137"/>
      <c r="F83" s="144"/>
    </row>
    <row r="84" spans="1:6" ht="112.5" x14ac:dyDescent="0.3">
      <c r="A84" s="116" t="s">
        <v>659</v>
      </c>
      <c r="B84" s="1" t="s">
        <v>392</v>
      </c>
      <c r="C84" s="137">
        <v>-2</v>
      </c>
      <c r="D84" s="137">
        <v>-2001.2</v>
      </c>
      <c r="E84" s="137"/>
      <c r="F84" s="144"/>
    </row>
    <row r="85" spans="1:6" ht="112.5" x14ac:dyDescent="0.3">
      <c r="A85" s="116" t="s">
        <v>660</v>
      </c>
      <c r="B85" s="1" t="s">
        <v>392</v>
      </c>
      <c r="C85" s="137">
        <v>-223.9</v>
      </c>
      <c r="D85" s="137">
        <v>-223898.2</v>
      </c>
      <c r="E85" s="137"/>
      <c r="F85" s="144"/>
    </row>
    <row r="86" spans="1:6" ht="37.5" x14ac:dyDescent="0.3">
      <c r="A86" s="116" t="s">
        <v>649</v>
      </c>
      <c r="B86" s="1" t="s">
        <v>169</v>
      </c>
      <c r="C86" s="137">
        <v>-1329.03</v>
      </c>
      <c r="D86" s="137">
        <v>-1329032.58</v>
      </c>
      <c r="E86" s="137"/>
      <c r="F86" s="144"/>
    </row>
    <row r="87" spans="1:6" ht="93.75" x14ac:dyDescent="0.3">
      <c r="A87" s="116" t="s">
        <v>738</v>
      </c>
      <c r="B87" s="54" t="s">
        <v>378</v>
      </c>
      <c r="C87" s="137">
        <v>-271.62</v>
      </c>
      <c r="D87" s="137">
        <v>-271622.43</v>
      </c>
      <c r="E87" s="137"/>
      <c r="F87" s="137"/>
    </row>
    <row r="88" spans="1:6" ht="93.75" x14ac:dyDescent="0.3">
      <c r="A88" s="116" t="s">
        <v>739</v>
      </c>
      <c r="B88" s="54" t="s">
        <v>378</v>
      </c>
      <c r="C88" s="137">
        <v>-42.42</v>
      </c>
      <c r="D88" s="137">
        <v>-42419.32</v>
      </c>
      <c r="E88" s="137"/>
      <c r="F88" s="137"/>
    </row>
    <row r="89" spans="1:6" ht="56.25" x14ac:dyDescent="0.3">
      <c r="A89" s="116" t="s">
        <v>740</v>
      </c>
      <c r="B89" s="46" t="s">
        <v>316</v>
      </c>
      <c r="C89" s="137">
        <v>-1.95</v>
      </c>
      <c r="D89" s="137">
        <v>-1950.27</v>
      </c>
      <c r="E89" s="137"/>
      <c r="F89" s="137"/>
    </row>
    <row r="90" spans="1:6" ht="56.25" x14ac:dyDescent="0.3">
      <c r="A90" s="116" t="s">
        <v>741</v>
      </c>
      <c r="B90" s="46" t="s">
        <v>316</v>
      </c>
      <c r="C90" s="137">
        <v>-162.02000000000001</v>
      </c>
      <c r="D90" s="137">
        <v>-162017.29999999999</v>
      </c>
      <c r="E90" s="137"/>
      <c r="F90" s="137"/>
    </row>
    <row r="91" spans="1:6" ht="37.5" x14ac:dyDescent="0.3">
      <c r="A91" s="116" t="s">
        <v>742</v>
      </c>
      <c r="B91" s="40" t="s">
        <v>380</v>
      </c>
      <c r="C91" s="137">
        <v>-1.45</v>
      </c>
      <c r="D91" s="137">
        <v>-1446.62</v>
      </c>
      <c r="E91" s="137"/>
      <c r="F91" s="137"/>
    </row>
    <row r="92" spans="1:6" x14ac:dyDescent="0.3">
      <c r="A92" s="121"/>
      <c r="B92" s="127"/>
      <c r="C92" s="119"/>
      <c r="D92" s="119"/>
      <c r="E92" s="119"/>
      <c r="F92" s="119"/>
    </row>
    <row r="93" spans="1:6" x14ac:dyDescent="0.3">
      <c r="A93" s="121"/>
      <c r="B93" s="127"/>
      <c r="C93" s="119"/>
      <c r="D93" s="119"/>
      <c r="E93" s="119"/>
      <c r="F93" s="119"/>
    </row>
    <row r="94" spans="1:6" x14ac:dyDescent="0.3">
      <c r="A94" s="121"/>
      <c r="B94" s="127"/>
      <c r="C94" s="119"/>
      <c r="D94" s="119"/>
      <c r="E94" s="119"/>
      <c r="F94" s="119"/>
    </row>
    <row r="95" spans="1:6" x14ac:dyDescent="0.3">
      <c r="A95" s="121"/>
      <c r="B95" s="120"/>
      <c r="C95" s="119"/>
      <c r="D95" s="119"/>
      <c r="E95" s="119"/>
      <c r="F95" s="119"/>
    </row>
    <row r="97" spans="1:6" ht="25.5" x14ac:dyDescent="0.35">
      <c r="A97" s="128" t="s">
        <v>516</v>
      </c>
      <c r="B97" s="109"/>
      <c r="C97" s="107">
        <f>C101+C117+C123+C136+C146+C154+C162+C170+C191+C197+C208+C219+C223+C227+C231</f>
        <v>0</v>
      </c>
      <c r="D97" s="107">
        <f t="shared" ref="D97:F97" si="14">D101+D117+D123+D136+D146+D154+D162+D170+D191+D197+D208+D219+D223+D227+D231</f>
        <v>0</v>
      </c>
      <c r="E97" s="107">
        <f t="shared" si="14"/>
        <v>0</v>
      </c>
      <c r="F97" s="107">
        <f t="shared" si="14"/>
        <v>0</v>
      </c>
    </row>
    <row r="98" spans="1:6" x14ac:dyDescent="0.3">
      <c r="A98" s="126"/>
      <c r="B98" s="109"/>
      <c r="C98" s="110"/>
      <c r="D98" s="110"/>
      <c r="E98" s="124"/>
      <c r="F98" s="110"/>
    </row>
    <row r="101" spans="1:6" x14ac:dyDescent="0.3">
      <c r="A101" s="105" t="s">
        <v>515</v>
      </c>
      <c r="B101" s="114"/>
      <c r="C101" s="115">
        <f>C102+C103+C104+C105+C106+C107+C108+C109+C110+C111+C112+C113+C114</f>
        <v>1409.0900000000001</v>
      </c>
      <c r="D101" s="115">
        <f t="shared" ref="D101:F101" si="15">D102+D103+D104+D105+D106+D107+D108+D109+D110+D111+D112+D113+D114</f>
        <v>1409102.43</v>
      </c>
      <c r="E101" s="115">
        <f t="shared" si="15"/>
        <v>-151392</v>
      </c>
      <c r="F101" s="115">
        <f t="shared" si="15"/>
        <v>0</v>
      </c>
    </row>
    <row r="102" spans="1:6" x14ac:dyDescent="0.3">
      <c r="A102" s="116" t="s">
        <v>630</v>
      </c>
      <c r="B102" s="51" t="s">
        <v>632</v>
      </c>
      <c r="C102" s="137">
        <v>50</v>
      </c>
      <c r="D102" s="137">
        <v>50000</v>
      </c>
      <c r="E102" s="137"/>
      <c r="F102" s="144"/>
    </row>
    <row r="103" spans="1:6" x14ac:dyDescent="0.3">
      <c r="A103" s="116" t="s">
        <v>631</v>
      </c>
      <c r="B103" s="51" t="s">
        <v>633</v>
      </c>
      <c r="C103" s="137">
        <v>-50</v>
      </c>
      <c r="D103" s="137">
        <v>-50000</v>
      </c>
      <c r="E103" s="137"/>
      <c r="F103" s="144"/>
    </row>
    <row r="104" spans="1:6" x14ac:dyDescent="0.3">
      <c r="A104" s="116" t="s">
        <v>593</v>
      </c>
      <c r="B104" s="51" t="s">
        <v>634</v>
      </c>
      <c r="C104" s="137">
        <v>-3</v>
      </c>
      <c r="D104" s="137">
        <v>-3000</v>
      </c>
      <c r="E104" s="137"/>
      <c r="F104" s="144"/>
    </row>
    <row r="105" spans="1:6" x14ac:dyDescent="0.3">
      <c r="A105" s="116" t="s">
        <v>564</v>
      </c>
      <c r="B105" s="51" t="s">
        <v>545</v>
      </c>
      <c r="C105" s="137">
        <v>3</v>
      </c>
      <c r="D105" s="137">
        <v>3000</v>
      </c>
      <c r="E105" s="137"/>
      <c r="F105" s="144"/>
    </row>
    <row r="106" spans="1:6" ht="56.25" x14ac:dyDescent="0.3">
      <c r="A106" s="116" t="s">
        <v>635</v>
      </c>
      <c r="B106" s="51" t="s">
        <v>636</v>
      </c>
      <c r="C106" s="137">
        <v>-6.33</v>
      </c>
      <c r="D106" s="137">
        <v>-6325</v>
      </c>
      <c r="E106" s="137">
        <v>-151392</v>
      </c>
      <c r="F106" s="144"/>
    </row>
    <row r="107" spans="1:6" x14ac:dyDescent="0.3">
      <c r="A107" s="116" t="s">
        <v>561</v>
      </c>
      <c r="B107" s="51" t="s">
        <v>638</v>
      </c>
      <c r="C107" s="137">
        <v>0.02</v>
      </c>
      <c r="D107" s="137">
        <v>21</v>
      </c>
      <c r="E107" s="137"/>
      <c r="F107" s="144"/>
    </row>
    <row r="108" spans="1:6" x14ac:dyDescent="0.3">
      <c r="A108" s="116" t="s">
        <v>637</v>
      </c>
      <c r="B108" s="51" t="s">
        <v>639</v>
      </c>
      <c r="C108" s="137">
        <v>-0.02</v>
      </c>
      <c r="D108" s="137">
        <v>-21</v>
      </c>
      <c r="E108" s="137"/>
      <c r="F108" s="144"/>
    </row>
    <row r="109" spans="1:6" x14ac:dyDescent="0.3">
      <c r="A109" s="116" t="s">
        <v>714</v>
      </c>
      <c r="B109" s="114" t="s">
        <v>715</v>
      </c>
      <c r="C109" s="124">
        <v>-7.9</v>
      </c>
      <c r="D109" s="124">
        <v>-7900</v>
      </c>
      <c r="E109" s="124"/>
      <c r="F109" s="115"/>
    </row>
    <row r="110" spans="1:6" ht="37.5" x14ac:dyDescent="0.3">
      <c r="A110" s="116" t="s">
        <v>716</v>
      </c>
      <c r="B110" s="51" t="s">
        <v>717</v>
      </c>
      <c r="C110" s="124">
        <v>7.9</v>
      </c>
      <c r="D110" s="124">
        <v>7900</v>
      </c>
      <c r="E110" s="124"/>
      <c r="F110" s="115"/>
    </row>
    <row r="111" spans="1:6" x14ac:dyDescent="0.3">
      <c r="A111" s="152" t="s">
        <v>744</v>
      </c>
      <c r="B111" s="51" t="s">
        <v>746</v>
      </c>
      <c r="C111" s="124">
        <v>1254.8900000000001</v>
      </c>
      <c r="D111" s="124">
        <v>1254892.3400000001</v>
      </c>
      <c r="E111" s="124"/>
      <c r="F111" s="115"/>
    </row>
    <row r="112" spans="1:6" x14ac:dyDescent="0.3">
      <c r="A112" s="152" t="s">
        <v>631</v>
      </c>
      <c r="B112" s="51" t="s">
        <v>746</v>
      </c>
      <c r="C112" s="124">
        <v>42.06</v>
      </c>
      <c r="D112" s="124">
        <v>42061.77</v>
      </c>
      <c r="E112" s="124"/>
      <c r="F112" s="115"/>
    </row>
    <row r="113" spans="1:6" x14ac:dyDescent="0.3">
      <c r="A113" s="152" t="s">
        <v>745</v>
      </c>
      <c r="B113" s="51" t="s">
        <v>746</v>
      </c>
      <c r="C113" s="124">
        <v>37.58</v>
      </c>
      <c r="D113" s="124">
        <v>37577.68</v>
      </c>
      <c r="E113" s="124"/>
      <c r="F113" s="115"/>
    </row>
    <row r="114" spans="1:6" ht="56.25" x14ac:dyDescent="0.3">
      <c r="A114" s="152" t="s">
        <v>570</v>
      </c>
      <c r="B114" s="114" t="s">
        <v>538</v>
      </c>
      <c r="C114" s="124">
        <v>80.89</v>
      </c>
      <c r="D114" s="124">
        <v>80895.64</v>
      </c>
      <c r="E114" s="124"/>
      <c r="F114" s="115"/>
    </row>
    <row r="115" spans="1:6" x14ac:dyDescent="0.3">
      <c r="B115" s="145"/>
    </row>
    <row r="116" spans="1:6" x14ac:dyDescent="0.3">
      <c r="B116" s="145"/>
    </row>
    <row r="117" spans="1:6" x14ac:dyDescent="0.3">
      <c r="A117" s="105" t="s">
        <v>665</v>
      </c>
      <c r="B117" s="114"/>
      <c r="C117" s="115">
        <f>C118+C119+C120</f>
        <v>106.78</v>
      </c>
      <c r="D117" s="115">
        <f t="shared" ref="D117:F117" si="16">D118+D119+D120</f>
        <v>106771.7</v>
      </c>
      <c r="E117" s="115">
        <f t="shared" si="16"/>
        <v>0</v>
      </c>
      <c r="F117" s="115">
        <f t="shared" si="16"/>
        <v>0</v>
      </c>
    </row>
    <row r="118" spans="1:6" x14ac:dyDescent="0.3">
      <c r="A118" s="116" t="s">
        <v>666</v>
      </c>
      <c r="B118" s="51" t="s">
        <v>694</v>
      </c>
      <c r="C118" s="137">
        <v>0.4</v>
      </c>
      <c r="D118" s="137">
        <v>400</v>
      </c>
      <c r="E118" s="144"/>
      <c r="F118" s="144"/>
    </row>
    <row r="119" spans="1:6" x14ac:dyDescent="0.3">
      <c r="A119" s="116" t="s">
        <v>667</v>
      </c>
      <c r="B119" s="51" t="s">
        <v>695</v>
      </c>
      <c r="C119" s="137">
        <v>5.93</v>
      </c>
      <c r="D119" s="137">
        <v>5925</v>
      </c>
      <c r="E119" s="144"/>
      <c r="F119" s="144"/>
    </row>
    <row r="120" spans="1:6" x14ac:dyDescent="0.3">
      <c r="A120" s="152" t="s">
        <v>747</v>
      </c>
      <c r="B120" s="51" t="s">
        <v>746</v>
      </c>
      <c r="C120" s="124">
        <v>100.45</v>
      </c>
      <c r="D120" s="124">
        <v>100446.7</v>
      </c>
      <c r="E120" s="115"/>
      <c r="F120" s="115"/>
    </row>
    <row r="121" spans="1:6" x14ac:dyDescent="0.3">
      <c r="B121" s="145"/>
    </row>
    <row r="122" spans="1:6" x14ac:dyDescent="0.3">
      <c r="B122" s="145"/>
    </row>
    <row r="123" spans="1:6" x14ac:dyDescent="0.3">
      <c r="A123" s="105" t="s">
        <v>599</v>
      </c>
      <c r="B123" s="114"/>
      <c r="C123" s="115">
        <f>C124+C125+C126+C127+C128+C129+C130+C131+C132+C133</f>
        <v>54.81</v>
      </c>
      <c r="D123" s="115">
        <f t="shared" ref="D123:F123" si="17">D124+D125+D126+D127+D128+D129+D130+D131+D132+D133</f>
        <v>54803.13</v>
      </c>
      <c r="E123" s="115">
        <f t="shared" si="17"/>
        <v>0</v>
      </c>
      <c r="F123" s="115">
        <f t="shared" si="17"/>
        <v>0</v>
      </c>
    </row>
    <row r="124" spans="1:6" x14ac:dyDescent="0.3">
      <c r="A124" s="116" t="s">
        <v>668</v>
      </c>
      <c r="B124" s="123" t="s">
        <v>696</v>
      </c>
      <c r="C124" s="137">
        <v>-71.17</v>
      </c>
      <c r="D124" s="137">
        <v>-71166.91</v>
      </c>
      <c r="E124" s="144"/>
      <c r="F124" s="144"/>
    </row>
    <row r="125" spans="1:6" x14ac:dyDescent="0.3">
      <c r="A125" s="116" t="s">
        <v>669</v>
      </c>
      <c r="B125" s="123" t="s">
        <v>697</v>
      </c>
      <c r="C125" s="137">
        <v>71.17</v>
      </c>
      <c r="D125" s="137">
        <v>71166.91</v>
      </c>
      <c r="E125" s="144"/>
      <c r="F125" s="144"/>
    </row>
    <row r="126" spans="1:6" x14ac:dyDescent="0.3">
      <c r="A126" s="116" t="s">
        <v>600</v>
      </c>
      <c r="B126" s="123" t="s">
        <v>609</v>
      </c>
      <c r="C126" s="137">
        <v>47</v>
      </c>
      <c r="D126" s="137">
        <v>47000</v>
      </c>
      <c r="E126" s="144"/>
      <c r="F126" s="144"/>
    </row>
    <row r="127" spans="1:6" x14ac:dyDescent="0.3">
      <c r="A127" s="116" t="s">
        <v>601</v>
      </c>
      <c r="B127" s="123" t="s">
        <v>698</v>
      </c>
      <c r="C127" s="137">
        <v>6</v>
      </c>
      <c r="D127" s="137">
        <v>6000</v>
      </c>
      <c r="E127" s="144"/>
      <c r="F127" s="144"/>
    </row>
    <row r="128" spans="1:6" x14ac:dyDescent="0.3">
      <c r="A128" s="116" t="s">
        <v>670</v>
      </c>
      <c r="B128" s="123" t="s">
        <v>284</v>
      </c>
      <c r="C128" s="137">
        <v>-8.85</v>
      </c>
      <c r="D128" s="137">
        <v>-8854</v>
      </c>
      <c r="E128" s="144"/>
      <c r="F128" s="144"/>
    </row>
    <row r="129" spans="1:6" x14ac:dyDescent="0.3">
      <c r="A129" s="116" t="s">
        <v>671</v>
      </c>
      <c r="B129" s="123" t="s">
        <v>546</v>
      </c>
      <c r="C129" s="137">
        <v>-14.15</v>
      </c>
      <c r="D129" s="137">
        <v>-14146</v>
      </c>
      <c r="E129" s="144"/>
      <c r="F129" s="144"/>
    </row>
    <row r="130" spans="1:6" x14ac:dyDescent="0.3">
      <c r="A130" s="116" t="s">
        <v>672</v>
      </c>
      <c r="B130" s="123" t="s">
        <v>699</v>
      </c>
      <c r="C130" s="137">
        <v>-30</v>
      </c>
      <c r="D130" s="137">
        <v>-30000</v>
      </c>
      <c r="E130" s="144"/>
      <c r="F130" s="144"/>
    </row>
    <row r="131" spans="1:6" x14ac:dyDescent="0.3">
      <c r="A131" s="116" t="s">
        <v>718</v>
      </c>
      <c r="B131" s="123" t="s">
        <v>719</v>
      </c>
      <c r="C131" s="124">
        <v>-11.11</v>
      </c>
      <c r="D131" s="124">
        <v>-11106.01</v>
      </c>
      <c r="E131" s="115"/>
      <c r="F131" s="115"/>
    </row>
    <row r="132" spans="1:6" ht="37.5" customHeight="1" x14ac:dyDescent="0.3">
      <c r="A132" s="116" t="s">
        <v>668</v>
      </c>
      <c r="B132" s="123" t="s">
        <v>720</v>
      </c>
      <c r="C132" s="124">
        <v>11.11</v>
      </c>
      <c r="D132" s="124">
        <v>11106.01</v>
      </c>
      <c r="E132" s="115"/>
      <c r="F132" s="115"/>
    </row>
    <row r="133" spans="1:6" x14ac:dyDescent="0.3">
      <c r="A133" s="152" t="s">
        <v>669</v>
      </c>
      <c r="B133" s="51" t="s">
        <v>746</v>
      </c>
      <c r="C133" s="124">
        <v>54.81</v>
      </c>
      <c r="D133" s="124">
        <v>54803.13</v>
      </c>
      <c r="E133" s="115"/>
      <c r="F133" s="115"/>
    </row>
    <row r="134" spans="1:6" x14ac:dyDescent="0.3">
      <c r="A134" s="121"/>
      <c r="B134" s="122"/>
      <c r="C134" s="119"/>
      <c r="D134" s="119"/>
      <c r="E134" s="125"/>
      <c r="F134" s="125"/>
    </row>
    <row r="135" spans="1:6" x14ac:dyDescent="0.3">
      <c r="B135" s="145"/>
    </row>
    <row r="136" spans="1:6" x14ac:dyDescent="0.3">
      <c r="A136" s="105" t="s">
        <v>562</v>
      </c>
      <c r="B136" s="114"/>
      <c r="C136" s="115">
        <f>C137+C138+C139+C140+C141+C142+C143</f>
        <v>23.389999999999997</v>
      </c>
      <c r="D136" s="115">
        <f t="shared" ref="D136:F136" si="18">D137+D138+D139+D140+D141+D142+D143</f>
        <v>23391.079999999998</v>
      </c>
      <c r="E136" s="115">
        <f t="shared" si="18"/>
        <v>0</v>
      </c>
      <c r="F136" s="115">
        <f t="shared" si="18"/>
        <v>0</v>
      </c>
    </row>
    <row r="137" spans="1:6" ht="37.5" x14ac:dyDescent="0.3">
      <c r="A137" s="116" t="s">
        <v>588</v>
      </c>
      <c r="B137" s="123" t="s">
        <v>708</v>
      </c>
      <c r="C137" s="137">
        <v>-22.3</v>
      </c>
      <c r="D137" s="137">
        <v>-22300</v>
      </c>
      <c r="E137" s="144"/>
      <c r="F137" s="144"/>
    </row>
    <row r="138" spans="1:6" ht="56.25" x14ac:dyDescent="0.3">
      <c r="A138" s="116" t="s">
        <v>595</v>
      </c>
      <c r="B138" s="123" t="s">
        <v>709</v>
      </c>
      <c r="C138" s="137">
        <v>50.87</v>
      </c>
      <c r="D138" s="137">
        <v>50871.199999999997</v>
      </c>
      <c r="E138" s="144"/>
      <c r="F138" s="144"/>
    </row>
    <row r="139" spans="1:6" ht="56.25" x14ac:dyDescent="0.3">
      <c r="A139" s="116" t="s">
        <v>584</v>
      </c>
      <c r="B139" s="123" t="s">
        <v>707</v>
      </c>
      <c r="C139" s="137">
        <v>-28.57</v>
      </c>
      <c r="D139" s="137">
        <v>-28571.200000000001</v>
      </c>
      <c r="E139" s="144"/>
      <c r="F139" s="144"/>
    </row>
    <row r="140" spans="1:6" ht="37.5" x14ac:dyDescent="0.3">
      <c r="A140" s="116" t="s">
        <v>584</v>
      </c>
      <c r="B140" s="123" t="s">
        <v>730</v>
      </c>
      <c r="C140" s="124">
        <v>8.6</v>
      </c>
      <c r="D140" s="124">
        <v>8598.81</v>
      </c>
      <c r="E140" s="115"/>
      <c r="F140" s="115"/>
    </row>
    <row r="141" spans="1:6" x14ac:dyDescent="0.3">
      <c r="A141" s="116" t="s">
        <v>595</v>
      </c>
      <c r="B141" s="123" t="s">
        <v>731</v>
      </c>
      <c r="C141" s="124">
        <v>-5.44</v>
      </c>
      <c r="D141" s="124">
        <v>-5435.22</v>
      </c>
      <c r="E141" s="115"/>
      <c r="F141" s="115"/>
    </row>
    <row r="142" spans="1:6" ht="37.5" x14ac:dyDescent="0.3">
      <c r="A142" s="116" t="s">
        <v>607</v>
      </c>
      <c r="B142" s="123" t="s">
        <v>732</v>
      </c>
      <c r="C142" s="124">
        <v>-3.16</v>
      </c>
      <c r="D142" s="124">
        <v>-3163.59</v>
      </c>
      <c r="E142" s="115"/>
      <c r="F142" s="115"/>
    </row>
    <row r="143" spans="1:6" x14ac:dyDescent="0.3">
      <c r="A143" s="152" t="s">
        <v>748</v>
      </c>
      <c r="B143" s="51" t="s">
        <v>746</v>
      </c>
      <c r="C143" s="124">
        <v>23.39</v>
      </c>
      <c r="D143" s="124">
        <v>23391.08</v>
      </c>
      <c r="E143" s="115"/>
      <c r="F143" s="115"/>
    </row>
    <row r="144" spans="1:6" x14ac:dyDescent="0.3">
      <c r="B144" s="145"/>
    </row>
    <row r="145" spans="1:6" x14ac:dyDescent="0.3">
      <c r="B145" s="145"/>
    </row>
    <row r="146" spans="1:6" x14ac:dyDescent="0.3">
      <c r="A146" s="105" t="s">
        <v>563</v>
      </c>
      <c r="B146" s="114"/>
      <c r="C146" s="115">
        <f>C147+C148+C149+C150+C151</f>
        <v>65.88</v>
      </c>
      <c r="D146" s="115">
        <f t="shared" ref="D146:F146" si="19">D147+D148+D149+D150+D151</f>
        <v>65880.55</v>
      </c>
      <c r="E146" s="115">
        <f t="shared" si="19"/>
        <v>0</v>
      </c>
      <c r="F146" s="115">
        <f t="shared" si="19"/>
        <v>0</v>
      </c>
    </row>
    <row r="147" spans="1:6" x14ac:dyDescent="0.3">
      <c r="A147" s="116" t="s">
        <v>544</v>
      </c>
      <c r="B147" s="123" t="s">
        <v>546</v>
      </c>
      <c r="C147" s="124">
        <v>-10</v>
      </c>
      <c r="D147" s="124">
        <v>-10000</v>
      </c>
      <c r="E147" s="124"/>
      <c r="F147" s="124"/>
    </row>
    <row r="148" spans="1:6" x14ac:dyDescent="0.3">
      <c r="A148" s="116" t="s">
        <v>610</v>
      </c>
      <c r="B148" s="123" t="s">
        <v>721</v>
      </c>
      <c r="C148" s="124">
        <v>10</v>
      </c>
      <c r="D148" s="124">
        <v>10000</v>
      </c>
      <c r="E148" s="124"/>
      <c r="F148" s="124"/>
    </row>
    <row r="149" spans="1:6" x14ac:dyDescent="0.3">
      <c r="A149" s="152" t="s">
        <v>749</v>
      </c>
      <c r="B149" s="51" t="s">
        <v>746</v>
      </c>
      <c r="C149" s="124">
        <v>65.88</v>
      </c>
      <c r="D149" s="124">
        <v>65880.55</v>
      </c>
      <c r="E149" s="124"/>
      <c r="F149" s="124"/>
    </row>
    <row r="150" spans="1:6" x14ac:dyDescent="0.3">
      <c r="A150" s="152" t="s">
        <v>725</v>
      </c>
      <c r="B150" s="51" t="s">
        <v>573</v>
      </c>
      <c r="C150" s="124">
        <v>-15</v>
      </c>
      <c r="D150" s="124">
        <v>-15000</v>
      </c>
      <c r="E150" s="124"/>
      <c r="F150" s="124"/>
    </row>
    <row r="151" spans="1:6" x14ac:dyDescent="0.3">
      <c r="A151" s="152" t="s">
        <v>763</v>
      </c>
      <c r="B151" s="51" t="s">
        <v>764</v>
      </c>
      <c r="C151" s="124">
        <v>15</v>
      </c>
      <c r="D151" s="124">
        <v>15000</v>
      </c>
      <c r="E151" s="124"/>
      <c r="F151" s="124"/>
    </row>
    <row r="152" spans="1:6" x14ac:dyDescent="0.3">
      <c r="B152" s="145"/>
    </row>
    <row r="153" spans="1:6" x14ac:dyDescent="0.3">
      <c r="B153" s="145"/>
    </row>
    <row r="154" spans="1:6" x14ac:dyDescent="0.3">
      <c r="A154" s="105" t="s">
        <v>565</v>
      </c>
      <c r="B154" s="114"/>
      <c r="C154" s="107">
        <f>C155+C156+C157+C158+C159</f>
        <v>-2328.3200000000002</v>
      </c>
      <c r="D154" s="107">
        <f t="shared" ref="D154:F154" si="20">D155+D156+D157+D158+D159</f>
        <v>-2328320.4700000002</v>
      </c>
      <c r="E154" s="107">
        <f t="shared" si="20"/>
        <v>0</v>
      </c>
      <c r="F154" s="107">
        <f t="shared" si="20"/>
        <v>0</v>
      </c>
    </row>
    <row r="155" spans="1:6" x14ac:dyDescent="0.3">
      <c r="A155" s="152" t="s">
        <v>627</v>
      </c>
      <c r="B155" s="51" t="s">
        <v>735</v>
      </c>
      <c r="C155" s="124">
        <v>-2528.65</v>
      </c>
      <c r="D155" s="124">
        <v>-2528647.0699999998</v>
      </c>
      <c r="E155" s="124"/>
      <c r="F155" s="124"/>
    </row>
    <row r="156" spans="1:6" x14ac:dyDescent="0.3">
      <c r="A156" s="152" t="s">
        <v>750</v>
      </c>
      <c r="B156" s="51" t="s">
        <v>746</v>
      </c>
      <c r="C156" s="124">
        <v>281.22000000000003</v>
      </c>
      <c r="D156" s="124">
        <v>281222.24</v>
      </c>
      <c r="E156" s="124"/>
      <c r="F156" s="124"/>
    </row>
    <row r="157" spans="1:6" x14ac:dyDescent="0.3">
      <c r="A157" s="152" t="s">
        <v>627</v>
      </c>
      <c r="B157" s="51" t="s">
        <v>735</v>
      </c>
      <c r="C157" s="124">
        <v>-221.35</v>
      </c>
      <c r="D157" s="124">
        <v>-221352.93</v>
      </c>
      <c r="E157" s="124"/>
      <c r="F157" s="124"/>
    </row>
    <row r="158" spans="1:6" x14ac:dyDescent="0.3">
      <c r="A158" s="152" t="s">
        <v>750</v>
      </c>
      <c r="B158" s="51" t="s">
        <v>746</v>
      </c>
      <c r="C158" s="124">
        <v>130.46</v>
      </c>
      <c r="D158" s="124">
        <v>130457.29</v>
      </c>
      <c r="E158" s="124"/>
      <c r="F158" s="124"/>
    </row>
    <row r="159" spans="1:6" x14ac:dyDescent="0.3">
      <c r="A159" s="152" t="s">
        <v>767</v>
      </c>
      <c r="B159" s="51" t="s">
        <v>768</v>
      </c>
      <c r="C159" s="124">
        <v>10</v>
      </c>
      <c r="D159" s="124">
        <v>10000</v>
      </c>
      <c r="E159" s="124"/>
      <c r="F159" s="124"/>
    </row>
    <row r="160" spans="1:6" x14ac:dyDescent="0.3">
      <c r="B160" s="145"/>
    </row>
    <row r="161" spans="1:6" x14ac:dyDescent="0.3">
      <c r="B161" s="145"/>
    </row>
    <row r="162" spans="1:6" x14ac:dyDescent="0.3">
      <c r="A162" s="105" t="s">
        <v>611</v>
      </c>
      <c r="B162" s="114"/>
      <c r="C162" s="107">
        <f>C163+C164+C165+C166+C167</f>
        <v>53.02</v>
      </c>
      <c r="D162" s="107">
        <f t="shared" ref="D162:F162" si="21">D163+D164+D165+D166+D167</f>
        <v>53016.14</v>
      </c>
      <c r="E162" s="107">
        <f t="shared" si="21"/>
        <v>0</v>
      </c>
      <c r="F162" s="107">
        <f t="shared" si="21"/>
        <v>0</v>
      </c>
    </row>
    <row r="163" spans="1:6" x14ac:dyDescent="0.3">
      <c r="A163" s="116" t="s">
        <v>612</v>
      </c>
      <c r="B163" s="114" t="s">
        <v>546</v>
      </c>
      <c r="C163" s="137">
        <v>-7.7</v>
      </c>
      <c r="D163" s="137">
        <v>-7700</v>
      </c>
      <c r="E163" s="144"/>
      <c r="F163" s="144"/>
    </row>
    <row r="164" spans="1:6" x14ac:dyDescent="0.3">
      <c r="A164" s="116" t="s">
        <v>675</v>
      </c>
      <c r="B164" s="114" t="s">
        <v>573</v>
      </c>
      <c r="C164" s="137">
        <v>7.7</v>
      </c>
      <c r="D164" s="137">
        <v>7700</v>
      </c>
      <c r="E164" s="137"/>
      <c r="F164" s="137"/>
    </row>
    <row r="165" spans="1:6" x14ac:dyDescent="0.3">
      <c r="A165" s="116" t="s">
        <v>710</v>
      </c>
      <c r="B165" s="51" t="s">
        <v>711</v>
      </c>
      <c r="C165" s="124">
        <v>-28</v>
      </c>
      <c r="D165" s="124">
        <v>-28000</v>
      </c>
      <c r="E165" s="124"/>
      <c r="F165" s="124"/>
    </row>
    <row r="166" spans="1:6" ht="56.25" x14ac:dyDescent="0.3">
      <c r="A166" s="116" t="s">
        <v>712</v>
      </c>
      <c r="B166" s="114" t="s">
        <v>713</v>
      </c>
      <c r="C166" s="124">
        <v>28</v>
      </c>
      <c r="D166" s="124">
        <v>28000</v>
      </c>
      <c r="E166" s="124"/>
      <c r="F166" s="124"/>
    </row>
    <row r="167" spans="1:6" x14ac:dyDescent="0.3">
      <c r="A167" s="152" t="s">
        <v>751</v>
      </c>
      <c r="B167" s="51" t="s">
        <v>746</v>
      </c>
      <c r="C167" s="124">
        <v>53.02</v>
      </c>
      <c r="D167" s="124">
        <v>53016.14</v>
      </c>
      <c r="E167" s="124"/>
      <c r="F167" s="124"/>
    </row>
    <row r="168" spans="1:6" x14ac:dyDescent="0.3">
      <c r="A168" s="121"/>
      <c r="B168" s="127"/>
      <c r="C168" s="119"/>
      <c r="D168" s="119"/>
    </row>
    <row r="169" spans="1:6" x14ac:dyDescent="0.3">
      <c r="B169" s="145"/>
    </row>
    <row r="170" spans="1:6" x14ac:dyDescent="0.3">
      <c r="A170" s="105" t="s">
        <v>577</v>
      </c>
      <c r="B170" s="114"/>
      <c r="C170" s="107">
        <f>C171+C172+C173+C174+C175+C176+C177+C178+C179+C180+C181+C182+C183+C184+C185+C186+C187+C188</f>
        <v>124.30999999999995</v>
      </c>
      <c r="D170" s="107">
        <f t="shared" ref="D170:F170" si="22">D171+D172+D173+D174+D175+D176+D177+D178+D179+D180+D181+D182+D183+D184+D185+D186+D187+D188</f>
        <v>124306.50000000023</v>
      </c>
      <c r="E170" s="107">
        <f t="shared" si="22"/>
        <v>151392</v>
      </c>
      <c r="F170" s="107">
        <f t="shared" si="22"/>
        <v>0</v>
      </c>
    </row>
    <row r="171" spans="1:6" ht="37.5" x14ac:dyDescent="0.3">
      <c r="A171" s="116" t="s">
        <v>547</v>
      </c>
      <c r="B171" s="114" t="s">
        <v>680</v>
      </c>
      <c r="C171" s="137">
        <v>-1008.78</v>
      </c>
      <c r="D171" s="137">
        <v>-1008776</v>
      </c>
      <c r="E171" s="137"/>
      <c r="F171" s="137"/>
    </row>
    <row r="172" spans="1:6" ht="37.5" x14ac:dyDescent="0.3">
      <c r="A172" s="116" t="s">
        <v>548</v>
      </c>
      <c r="B172" s="114" t="s">
        <v>690</v>
      </c>
      <c r="C172" s="137">
        <v>-86.47</v>
      </c>
      <c r="D172" s="137">
        <v>-86472</v>
      </c>
      <c r="E172" s="137"/>
      <c r="F172" s="137"/>
    </row>
    <row r="173" spans="1:6" x14ac:dyDescent="0.3">
      <c r="A173" s="116" t="s">
        <v>613</v>
      </c>
      <c r="B173" s="114" t="s">
        <v>681</v>
      </c>
      <c r="C173" s="137">
        <v>103.1</v>
      </c>
      <c r="D173" s="137">
        <v>103098.04</v>
      </c>
      <c r="E173" s="137"/>
      <c r="F173" s="137"/>
    </row>
    <row r="174" spans="1:6" x14ac:dyDescent="0.3">
      <c r="A174" s="116" t="s">
        <v>614</v>
      </c>
      <c r="B174" s="114" t="s">
        <v>682</v>
      </c>
      <c r="C174" s="137">
        <v>-103.1</v>
      </c>
      <c r="D174" s="137">
        <v>-103098.04</v>
      </c>
      <c r="E174" s="137"/>
      <c r="F174" s="137"/>
    </row>
    <row r="175" spans="1:6" ht="37.5" x14ac:dyDescent="0.3">
      <c r="A175" s="116" t="s">
        <v>549</v>
      </c>
      <c r="B175" s="114" t="s">
        <v>683</v>
      </c>
      <c r="C175" s="137">
        <v>34.19</v>
      </c>
      <c r="D175" s="137">
        <v>34190.870000000003</v>
      </c>
      <c r="E175" s="137"/>
      <c r="F175" s="137"/>
    </row>
    <row r="176" spans="1:6" ht="37.5" x14ac:dyDescent="0.3">
      <c r="A176" s="116" t="s">
        <v>550</v>
      </c>
      <c r="B176" s="114" t="s">
        <v>684</v>
      </c>
      <c r="C176" s="137">
        <v>937.61</v>
      </c>
      <c r="D176" s="137">
        <v>937607.13</v>
      </c>
      <c r="E176" s="137"/>
      <c r="F176" s="137"/>
    </row>
    <row r="177" spans="1:6" x14ac:dyDescent="0.3">
      <c r="A177" s="116" t="s">
        <v>615</v>
      </c>
      <c r="B177" s="114" t="s">
        <v>685</v>
      </c>
      <c r="C177" s="137">
        <v>1221.7</v>
      </c>
      <c r="D177" s="137">
        <v>1221698.3</v>
      </c>
      <c r="E177" s="137"/>
      <c r="F177" s="137"/>
    </row>
    <row r="178" spans="1:6" ht="37.5" x14ac:dyDescent="0.3">
      <c r="A178" s="116" t="s">
        <v>616</v>
      </c>
      <c r="B178" s="114" t="s">
        <v>686</v>
      </c>
      <c r="C178" s="137">
        <v>-1221.7</v>
      </c>
      <c r="D178" s="137">
        <v>-1221698.3</v>
      </c>
      <c r="E178" s="137"/>
      <c r="F178" s="137"/>
    </row>
    <row r="179" spans="1:6" x14ac:dyDescent="0.3">
      <c r="A179" s="116" t="s">
        <v>640</v>
      </c>
      <c r="B179" s="114" t="s">
        <v>687</v>
      </c>
      <c r="C179" s="137">
        <v>-44.28</v>
      </c>
      <c r="D179" s="137">
        <v>-44280</v>
      </c>
      <c r="E179" s="137"/>
      <c r="F179" s="137"/>
    </row>
    <row r="180" spans="1:6" x14ac:dyDescent="0.3">
      <c r="A180" s="116" t="s">
        <v>641</v>
      </c>
      <c r="B180" s="114" t="s">
        <v>688</v>
      </c>
      <c r="C180" s="137">
        <v>44.28</v>
      </c>
      <c r="D180" s="137">
        <v>44280</v>
      </c>
      <c r="E180" s="137"/>
      <c r="F180" s="137"/>
    </row>
    <row r="181" spans="1:6" x14ac:dyDescent="0.3">
      <c r="A181" s="116" t="s">
        <v>642</v>
      </c>
      <c r="B181" s="114" t="s">
        <v>689</v>
      </c>
      <c r="C181" s="137">
        <v>25.1</v>
      </c>
      <c r="D181" s="137">
        <v>25100</v>
      </c>
      <c r="E181" s="137"/>
      <c r="F181" s="137"/>
    </row>
    <row r="182" spans="1:6" x14ac:dyDescent="0.3">
      <c r="A182" s="116" t="s">
        <v>594</v>
      </c>
      <c r="B182" s="114" t="s">
        <v>691</v>
      </c>
      <c r="C182" s="137">
        <v>29.9</v>
      </c>
      <c r="D182" s="137">
        <v>29900</v>
      </c>
      <c r="E182" s="137"/>
      <c r="F182" s="137"/>
    </row>
    <row r="183" spans="1:6" ht="37.5" x14ac:dyDescent="0.3">
      <c r="A183" s="116" t="s">
        <v>643</v>
      </c>
      <c r="B183" s="114" t="s">
        <v>692</v>
      </c>
      <c r="C183" s="137">
        <v>664.34</v>
      </c>
      <c r="D183" s="137">
        <v>664342.9</v>
      </c>
      <c r="E183" s="137"/>
      <c r="F183" s="137"/>
    </row>
    <row r="184" spans="1:6" ht="37.5" x14ac:dyDescent="0.3">
      <c r="A184" s="116" t="s">
        <v>622</v>
      </c>
      <c r="B184" s="114" t="s">
        <v>692</v>
      </c>
      <c r="C184" s="137">
        <v>-664.34</v>
      </c>
      <c r="D184" s="137">
        <v>-664342.9</v>
      </c>
      <c r="E184" s="137"/>
      <c r="F184" s="137"/>
    </row>
    <row r="185" spans="1:6" x14ac:dyDescent="0.3">
      <c r="A185" s="116" t="s">
        <v>574</v>
      </c>
      <c r="B185" s="114" t="s">
        <v>545</v>
      </c>
      <c r="C185" s="137">
        <v>-70</v>
      </c>
      <c r="D185" s="137">
        <v>-70000</v>
      </c>
      <c r="E185" s="137"/>
      <c r="F185" s="137"/>
    </row>
    <row r="186" spans="1:6" ht="37.5" x14ac:dyDescent="0.3">
      <c r="A186" s="116" t="s">
        <v>551</v>
      </c>
      <c r="B186" s="114" t="s">
        <v>693</v>
      </c>
      <c r="C186" s="137">
        <v>138.44999999999999</v>
      </c>
      <c r="D186" s="137">
        <v>138450</v>
      </c>
      <c r="E186" s="137"/>
      <c r="F186" s="137"/>
    </row>
    <row r="187" spans="1:6" x14ac:dyDescent="0.3">
      <c r="A187" s="152" t="s">
        <v>752</v>
      </c>
      <c r="B187" s="51" t="s">
        <v>746</v>
      </c>
      <c r="C187" s="124">
        <v>124.31</v>
      </c>
      <c r="D187" s="124">
        <v>124306.5</v>
      </c>
      <c r="E187" s="124"/>
      <c r="F187" s="124"/>
    </row>
    <row r="188" spans="1:6" ht="37.5" x14ac:dyDescent="0.3">
      <c r="A188" s="152" t="s">
        <v>765</v>
      </c>
      <c r="B188" s="51" t="s">
        <v>766</v>
      </c>
      <c r="C188" s="124"/>
      <c r="D188" s="124"/>
      <c r="E188" s="124">
        <v>151392</v>
      </c>
      <c r="F188" s="124"/>
    </row>
    <row r="189" spans="1:6" x14ac:dyDescent="0.3">
      <c r="A189" s="118"/>
      <c r="B189" s="120"/>
      <c r="C189" s="119"/>
      <c r="D189" s="119"/>
      <c r="E189" s="119"/>
      <c r="F189" s="119"/>
    </row>
    <row r="190" spans="1:6" x14ac:dyDescent="0.3">
      <c r="B190" s="145"/>
    </row>
    <row r="191" spans="1:6" x14ac:dyDescent="0.3">
      <c r="A191" s="105" t="s">
        <v>617</v>
      </c>
      <c r="B191" s="114"/>
      <c r="C191" s="115">
        <f>C192+C193+C194</f>
        <v>47.12</v>
      </c>
      <c r="D191" s="115">
        <f t="shared" ref="D191:F191" si="23">D192+D193+D194</f>
        <v>47123.94</v>
      </c>
      <c r="E191" s="115">
        <f t="shared" si="23"/>
        <v>0</v>
      </c>
      <c r="F191" s="115">
        <f t="shared" si="23"/>
        <v>0</v>
      </c>
    </row>
    <row r="192" spans="1:6" x14ac:dyDescent="0.3">
      <c r="A192" s="116" t="s">
        <v>602</v>
      </c>
      <c r="B192" s="51" t="s">
        <v>545</v>
      </c>
      <c r="C192" s="137">
        <v>-0.49</v>
      </c>
      <c r="D192" s="137">
        <v>-490</v>
      </c>
      <c r="E192" s="144"/>
      <c r="F192" s="144"/>
    </row>
    <row r="193" spans="1:6" x14ac:dyDescent="0.3">
      <c r="A193" s="116" t="s">
        <v>575</v>
      </c>
      <c r="B193" s="51" t="s">
        <v>676</v>
      </c>
      <c r="C193" s="137">
        <v>0.49</v>
      </c>
      <c r="D193" s="137">
        <v>490</v>
      </c>
      <c r="E193" s="144"/>
      <c r="F193" s="144"/>
    </row>
    <row r="194" spans="1:6" x14ac:dyDescent="0.3">
      <c r="A194" s="152" t="s">
        <v>753</v>
      </c>
      <c r="B194" s="51" t="s">
        <v>746</v>
      </c>
      <c r="C194" s="124">
        <v>47.12</v>
      </c>
      <c r="D194" s="124">
        <v>47123.94</v>
      </c>
      <c r="E194" s="115"/>
      <c r="F194" s="115"/>
    </row>
    <row r="197" spans="1:6" x14ac:dyDescent="0.3">
      <c r="A197" s="105" t="s">
        <v>618</v>
      </c>
      <c r="B197" s="114"/>
      <c r="C197" s="115">
        <f>C198+C199+C200+C201+C202+C203+C204+C205</f>
        <v>56.77</v>
      </c>
      <c r="D197" s="115">
        <f t="shared" ref="D197:F197" si="24">D198+D199+D200+D201+D202+D203+D204+D205</f>
        <v>56774</v>
      </c>
      <c r="E197" s="115">
        <f t="shared" si="24"/>
        <v>0</v>
      </c>
      <c r="F197" s="115">
        <f t="shared" si="24"/>
        <v>0</v>
      </c>
    </row>
    <row r="198" spans="1:6" x14ac:dyDescent="0.3">
      <c r="A198" s="116" t="s">
        <v>673</v>
      </c>
      <c r="B198" s="51" t="s">
        <v>677</v>
      </c>
      <c r="C198" s="137">
        <v>0.2</v>
      </c>
      <c r="D198" s="137">
        <v>200</v>
      </c>
      <c r="E198" s="144"/>
      <c r="F198" s="144"/>
    </row>
    <row r="199" spans="1:6" x14ac:dyDescent="0.3">
      <c r="A199" s="116" t="s">
        <v>603</v>
      </c>
      <c r="B199" s="51" t="s">
        <v>545</v>
      </c>
      <c r="C199" s="137">
        <v>-0.2</v>
      </c>
      <c r="D199" s="137">
        <v>-200</v>
      </c>
      <c r="E199" s="144"/>
      <c r="F199" s="144"/>
    </row>
    <row r="200" spans="1:6" x14ac:dyDescent="0.3">
      <c r="A200" s="116" t="s">
        <v>604</v>
      </c>
      <c r="B200" s="70" t="s">
        <v>302</v>
      </c>
      <c r="C200" s="137">
        <v>-7.89</v>
      </c>
      <c r="D200" s="137">
        <v>-7885</v>
      </c>
      <c r="E200" s="144"/>
      <c r="F200" s="144"/>
    </row>
    <row r="201" spans="1:6" ht="37.5" x14ac:dyDescent="0.3">
      <c r="A201" s="116" t="s">
        <v>605</v>
      </c>
      <c r="B201" s="61" t="s">
        <v>678</v>
      </c>
      <c r="C201" s="137">
        <v>21.03</v>
      </c>
      <c r="D201" s="137">
        <v>21030</v>
      </c>
      <c r="E201" s="144"/>
      <c r="F201" s="144"/>
    </row>
    <row r="202" spans="1:6" x14ac:dyDescent="0.3">
      <c r="A202" s="116" t="s">
        <v>674</v>
      </c>
      <c r="B202" s="51" t="s">
        <v>679</v>
      </c>
      <c r="C202" s="137">
        <v>-0.56000000000000005</v>
      </c>
      <c r="D202" s="137">
        <v>-555</v>
      </c>
      <c r="E202" s="144"/>
      <c r="F202" s="144"/>
    </row>
    <row r="203" spans="1:6" x14ac:dyDescent="0.3">
      <c r="A203" s="116" t="s">
        <v>587</v>
      </c>
      <c r="B203" s="51" t="s">
        <v>571</v>
      </c>
      <c r="C203" s="137">
        <v>0.56000000000000005</v>
      </c>
      <c r="D203" s="137">
        <v>555</v>
      </c>
      <c r="E203" s="144"/>
      <c r="F203" s="144"/>
    </row>
    <row r="204" spans="1:6" x14ac:dyDescent="0.3">
      <c r="A204" s="116" t="s">
        <v>606</v>
      </c>
      <c r="B204" s="51" t="s">
        <v>546</v>
      </c>
      <c r="C204" s="137">
        <v>-13.14</v>
      </c>
      <c r="D204" s="137">
        <v>-13145</v>
      </c>
      <c r="E204" s="144"/>
      <c r="F204" s="144"/>
    </row>
    <row r="205" spans="1:6" x14ac:dyDescent="0.3">
      <c r="A205" s="152" t="s">
        <v>754</v>
      </c>
      <c r="B205" s="51" t="s">
        <v>746</v>
      </c>
      <c r="C205" s="124">
        <v>56.77</v>
      </c>
      <c r="D205" s="124">
        <v>56774</v>
      </c>
      <c r="E205" s="115"/>
      <c r="F205" s="115"/>
    </row>
    <row r="206" spans="1:6" x14ac:dyDescent="0.3">
      <c r="A206" s="121"/>
      <c r="B206" s="127"/>
      <c r="C206" s="119"/>
      <c r="D206" s="119"/>
      <c r="E206" s="125"/>
      <c r="F206" s="125"/>
    </row>
    <row r="207" spans="1:6" x14ac:dyDescent="0.3">
      <c r="A207" s="121"/>
      <c r="B207" s="127"/>
      <c r="C207" s="119"/>
      <c r="D207" s="119"/>
      <c r="E207" s="125"/>
      <c r="F207" s="125"/>
    </row>
    <row r="208" spans="1:6" x14ac:dyDescent="0.3">
      <c r="A208" s="105" t="s">
        <v>661</v>
      </c>
      <c r="B208" s="114"/>
      <c r="C208" s="115">
        <f>C209+C210+C211+C212+C213+C214+C215+C216</f>
        <v>0</v>
      </c>
      <c r="D208" s="115">
        <f t="shared" ref="D208:F208" si="25">D209+D210+D211+D212+D213+D214+D215+D216</f>
        <v>0</v>
      </c>
      <c r="E208" s="115">
        <f t="shared" si="25"/>
        <v>0</v>
      </c>
      <c r="F208" s="115">
        <f t="shared" si="25"/>
        <v>0</v>
      </c>
    </row>
    <row r="209" spans="1:6" ht="37.5" x14ac:dyDescent="0.3">
      <c r="A209" s="116" t="s">
        <v>662</v>
      </c>
      <c r="B209" s="1" t="s">
        <v>159</v>
      </c>
      <c r="C209" s="137">
        <v>-98.29</v>
      </c>
      <c r="D209" s="137">
        <v>-98289.99</v>
      </c>
      <c r="E209" s="144"/>
      <c r="F209" s="144"/>
    </row>
    <row r="210" spans="1:6" ht="37.5" x14ac:dyDescent="0.3">
      <c r="A210" s="116" t="s">
        <v>663</v>
      </c>
      <c r="B210" s="1" t="s">
        <v>159</v>
      </c>
      <c r="C210" s="137">
        <v>98.29</v>
      </c>
      <c r="D210" s="137">
        <v>98289.99</v>
      </c>
      <c r="E210" s="137"/>
      <c r="F210" s="137"/>
    </row>
    <row r="211" spans="1:6" ht="37.5" x14ac:dyDescent="0.3">
      <c r="A211" s="126" t="s">
        <v>664</v>
      </c>
      <c r="B211" s="1" t="s">
        <v>161</v>
      </c>
      <c r="C211" s="137">
        <v>-69.349999999999994</v>
      </c>
      <c r="D211" s="137">
        <v>-69348.53</v>
      </c>
      <c r="E211" s="137"/>
      <c r="F211" s="137"/>
    </row>
    <row r="212" spans="1:6" ht="37.9" customHeight="1" x14ac:dyDescent="0.3">
      <c r="A212" s="126" t="s">
        <v>647</v>
      </c>
      <c r="B212" s="1" t="s">
        <v>161</v>
      </c>
      <c r="C212" s="137">
        <v>69.349999999999994</v>
      </c>
      <c r="D212" s="137">
        <v>69348.53</v>
      </c>
      <c r="E212" s="137"/>
      <c r="F212" s="137"/>
    </row>
    <row r="213" spans="1:6" ht="56.25" x14ac:dyDescent="0.3">
      <c r="A213" s="126" t="s">
        <v>646</v>
      </c>
      <c r="B213" s="54" t="s">
        <v>389</v>
      </c>
      <c r="C213" s="137">
        <v>0.14000000000000001</v>
      </c>
      <c r="D213" s="137">
        <v>135.44</v>
      </c>
      <c r="E213" s="137"/>
      <c r="F213" s="137"/>
    </row>
    <row r="214" spans="1:6" ht="56.25" x14ac:dyDescent="0.3">
      <c r="A214" s="126" t="s">
        <v>645</v>
      </c>
      <c r="B214" s="54" t="s">
        <v>389</v>
      </c>
      <c r="C214" s="137">
        <v>-0.14000000000000001</v>
      </c>
      <c r="D214" s="137">
        <v>-135.44</v>
      </c>
      <c r="E214" s="137"/>
      <c r="F214" s="137"/>
    </row>
    <row r="215" spans="1:6" x14ac:dyDescent="0.3">
      <c r="A215" s="126" t="s">
        <v>736</v>
      </c>
      <c r="B215" s="79" t="s">
        <v>355</v>
      </c>
      <c r="C215" s="137">
        <v>1.5</v>
      </c>
      <c r="D215" s="137">
        <v>1500</v>
      </c>
      <c r="E215" s="137"/>
      <c r="F215" s="137"/>
    </row>
    <row r="216" spans="1:6" x14ac:dyDescent="0.3">
      <c r="A216" s="126" t="s">
        <v>737</v>
      </c>
      <c r="B216" s="79" t="s">
        <v>355</v>
      </c>
      <c r="C216" s="137">
        <v>-1.5</v>
      </c>
      <c r="D216" s="137">
        <v>-1500</v>
      </c>
      <c r="E216" s="137"/>
      <c r="F216" s="137"/>
    </row>
    <row r="219" spans="1:6" x14ac:dyDescent="0.3">
      <c r="A219" s="105" t="s">
        <v>755</v>
      </c>
      <c r="B219" s="114"/>
      <c r="C219" s="115">
        <f>C220</f>
        <v>56.77</v>
      </c>
      <c r="D219" s="115">
        <f t="shared" ref="D219:F219" si="26">D220</f>
        <v>56773.71</v>
      </c>
      <c r="E219" s="115">
        <f t="shared" si="26"/>
        <v>0</v>
      </c>
      <c r="F219" s="115">
        <f t="shared" si="26"/>
        <v>0</v>
      </c>
    </row>
    <row r="220" spans="1:6" x14ac:dyDescent="0.3">
      <c r="A220" s="152" t="s">
        <v>756</v>
      </c>
      <c r="B220" s="51" t="s">
        <v>746</v>
      </c>
      <c r="C220" s="124">
        <v>56.77</v>
      </c>
      <c r="D220" s="124">
        <v>56773.71</v>
      </c>
      <c r="E220" s="115"/>
      <c r="F220" s="115"/>
    </row>
    <row r="223" spans="1:6" x14ac:dyDescent="0.3">
      <c r="A223" s="105" t="s">
        <v>757</v>
      </c>
      <c r="B223" s="114"/>
      <c r="C223" s="115">
        <f>C224</f>
        <v>72.650000000000006</v>
      </c>
      <c r="D223" s="115">
        <f t="shared" ref="D223:F223" si="27">D224</f>
        <v>72645.740000000005</v>
      </c>
      <c r="E223" s="115">
        <f t="shared" si="27"/>
        <v>0</v>
      </c>
      <c r="F223" s="115">
        <f t="shared" si="27"/>
        <v>0</v>
      </c>
    </row>
    <row r="224" spans="1:6" x14ac:dyDescent="0.3">
      <c r="A224" s="152" t="s">
        <v>758</v>
      </c>
      <c r="B224" s="51" t="s">
        <v>746</v>
      </c>
      <c r="C224" s="124">
        <v>72.650000000000006</v>
      </c>
      <c r="D224" s="124">
        <v>72645.740000000005</v>
      </c>
      <c r="E224" s="115"/>
      <c r="F224" s="115"/>
    </row>
    <row r="227" spans="1:6" x14ac:dyDescent="0.3">
      <c r="A227" s="105" t="s">
        <v>759</v>
      </c>
      <c r="B227" s="114"/>
      <c r="C227" s="115">
        <f>C228</f>
        <v>44.43</v>
      </c>
      <c r="D227" s="115">
        <f t="shared" ref="D227:F227" si="28">D228</f>
        <v>44428.800000000003</v>
      </c>
      <c r="E227" s="115">
        <f t="shared" si="28"/>
        <v>0</v>
      </c>
      <c r="F227" s="115">
        <f t="shared" si="28"/>
        <v>0</v>
      </c>
    </row>
    <row r="228" spans="1:6" x14ac:dyDescent="0.3">
      <c r="A228" s="152" t="s">
        <v>760</v>
      </c>
      <c r="B228" s="51" t="s">
        <v>746</v>
      </c>
      <c r="C228" s="124">
        <v>44.43</v>
      </c>
      <c r="D228" s="124">
        <v>44428.800000000003</v>
      </c>
      <c r="E228" s="115"/>
      <c r="F228" s="115"/>
    </row>
    <row r="231" spans="1:6" x14ac:dyDescent="0.3">
      <c r="A231" s="105" t="s">
        <v>761</v>
      </c>
      <c r="B231" s="114"/>
      <c r="C231" s="115">
        <f>C232</f>
        <v>213.3</v>
      </c>
      <c r="D231" s="115">
        <f t="shared" ref="D231" si="29">D232</f>
        <v>213302.75</v>
      </c>
      <c r="E231" s="115">
        <f t="shared" ref="E231" si="30">E232</f>
        <v>0</v>
      </c>
      <c r="F231" s="115">
        <f t="shared" ref="F231" si="31">F232</f>
        <v>0</v>
      </c>
    </row>
    <row r="232" spans="1:6" x14ac:dyDescent="0.3">
      <c r="A232" s="152" t="s">
        <v>762</v>
      </c>
      <c r="B232" s="51" t="s">
        <v>746</v>
      </c>
      <c r="C232" s="124">
        <v>213.3</v>
      </c>
      <c r="D232" s="124">
        <v>213302.75</v>
      </c>
      <c r="E232" s="115"/>
      <c r="F232" s="115"/>
    </row>
  </sheetData>
  <mergeCells count="1">
    <mergeCell ref="A1:F1"/>
  </mergeCells>
  <pageMargins left="0.70866141732283472" right="0" top="0.35433070866141736" bottom="0" header="0" footer="0"/>
  <pageSetup paperSize="9" scale="5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191"/>
  <sheetViews>
    <sheetView topLeftCell="A178" zoomScale="70" zoomScaleNormal="70" workbookViewId="0">
      <selection activeCell="C192" sqref="C192"/>
    </sheetView>
  </sheetViews>
  <sheetFormatPr defaultRowHeight="15" x14ac:dyDescent="0.25"/>
  <cols>
    <col min="1" max="1" width="38.7109375" customWidth="1"/>
    <col min="2" max="2" width="68.7109375" customWidth="1"/>
    <col min="3" max="3" width="25.140625" customWidth="1"/>
    <col min="4" max="4" width="25" customWidth="1"/>
  </cols>
  <sheetData>
    <row r="2" spans="1:4" ht="18.75" x14ac:dyDescent="0.3">
      <c r="A2" s="116" t="s">
        <v>630</v>
      </c>
      <c r="B2" s="51" t="s">
        <v>632</v>
      </c>
      <c r="C2" s="137">
        <v>50</v>
      </c>
      <c r="D2" s="137">
        <v>50000</v>
      </c>
    </row>
    <row r="3" spans="1:4" ht="18.75" x14ac:dyDescent="0.3">
      <c r="A3" s="116" t="s">
        <v>631</v>
      </c>
      <c r="B3" s="51" t="s">
        <v>633</v>
      </c>
      <c r="C3" s="137">
        <v>-50</v>
      </c>
      <c r="D3" s="137">
        <v>-50000</v>
      </c>
    </row>
    <row r="4" spans="1:4" ht="18.75" x14ac:dyDescent="0.3">
      <c r="A4" s="116" t="s">
        <v>593</v>
      </c>
      <c r="B4" s="51" t="s">
        <v>634</v>
      </c>
      <c r="C4" s="137">
        <v>-3</v>
      </c>
      <c r="D4" s="137">
        <v>-3000</v>
      </c>
    </row>
    <row r="5" spans="1:4" ht="18.75" x14ac:dyDescent="0.3">
      <c r="A5" s="116" t="s">
        <v>564</v>
      </c>
      <c r="B5" s="51" t="s">
        <v>545</v>
      </c>
      <c r="C5" s="137">
        <v>3</v>
      </c>
      <c r="D5" s="137">
        <v>3000</v>
      </c>
    </row>
    <row r="6" spans="1:4" ht="18.75" x14ac:dyDescent="0.3">
      <c r="A6" s="116" t="s">
        <v>668</v>
      </c>
      <c r="B6" s="123" t="s">
        <v>696</v>
      </c>
      <c r="C6" s="137">
        <v>-71.17</v>
      </c>
      <c r="D6" s="137">
        <v>-71166.91</v>
      </c>
    </row>
    <row r="7" spans="1:4" ht="18.75" x14ac:dyDescent="0.3">
      <c r="A7" s="116" t="s">
        <v>669</v>
      </c>
      <c r="B7" s="123" t="s">
        <v>697</v>
      </c>
      <c r="C7" s="137">
        <v>71.17</v>
      </c>
      <c r="D7" s="137">
        <v>71166.91</v>
      </c>
    </row>
    <row r="8" spans="1:4" ht="18.75" x14ac:dyDescent="0.3">
      <c r="A8" s="116" t="s">
        <v>718</v>
      </c>
      <c r="B8" s="123" t="s">
        <v>719</v>
      </c>
      <c r="C8" s="124">
        <v>-11.11</v>
      </c>
      <c r="D8" s="124">
        <v>-11106.01</v>
      </c>
    </row>
    <row r="9" spans="1:4" ht="56.25" x14ac:dyDescent="0.3">
      <c r="A9" s="116" t="s">
        <v>668</v>
      </c>
      <c r="B9" s="123" t="s">
        <v>720</v>
      </c>
      <c r="C9" s="124">
        <v>11.11</v>
      </c>
      <c r="D9" s="124">
        <v>11106.01</v>
      </c>
    </row>
    <row r="10" spans="1:4" ht="18.75" x14ac:dyDescent="0.3">
      <c r="A10" s="116" t="s">
        <v>710</v>
      </c>
      <c r="B10" s="51" t="s">
        <v>711</v>
      </c>
      <c r="C10" s="124">
        <v>-28</v>
      </c>
      <c r="D10" s="124">
        <v>-28000</v>
      </c>
    </row>
    <row r="11" spans="1:4" ht="56.25" x14ac:dyDescent="0.3">
      <c r="A11" s="116" t="s">
        <v>712</v>
      </c>
      <c r="B11" s="114" t="s">
        <v>713</v>
      </c>
      <c r="C11" s="124">
        <v>28</v>
      </c>
      <c r="D11" s="124">
        <v>28000</v>
      </c>
    </row>
    <row r="12" spans="1:4" ht="18.75" x14ac:dyDescent="0.3">
      <c r="A12" s="116" t="s">
        <v>602</v>
      </c>
      <c r="B12" s="51" t="s">
        <v>545</v>
      </c>
      <c r="C12" s="137">
        <v>-0.49</v>
      </c>
      <c r="D12" s="137">
        <v>-490</v>
      </c>
    </row>
    <row r="13" spans="1:4" ht="18.75" x14ac:dyDescent="0.3">
      <c r="A13" s="116" t="s">
        <v>673</v>
      </c>
      <c r="B13" s="51" t="s">
        <v>677</v>
      </c>
      <c r="C13" s="137">
        <v>0.2</v>
      </c>
      <c r="D13" s="137">
        <v>200</v>
      </c>
    </row>
    <row r="14" spans="1:4" ht="18.75" x14ac:dyDescent="0.3">
      <c r="A14" s="116" t="s">
        <v>603</v>
      </c>
      <c r="B14" s="51" t="s">
        <v>545</v>
      </c>
      <c r="C14" s="137">
        <v>-0.2</v>
      </c>
      <c r="D14" s="137">
        <v>-200</v>
      </c>
    </row>
    <row r="15" spans="1:4" x14ac:dyDescent="0.25">
      <c r="C15" s="146">
        <f>SUM(C2:C14)</f>
        <v>-0.49</v>
      </c>
    </row>
    <row r="21" spans="1:4" ht="56.25" x14ac:dyDescent="0.3">
      <c r="A21" s="116" t="s">
        <v>635</v>
      </c>
      <c r="B21" s="51" t="s">
        <v>636</v>
      </c>
      <c r="C21" s="137">
        <v>-6.33</v>
      </c>
      <c r="D21" s="137">
        <v>-6325</v>
      </c>
    </row>
    <row r="27" spans="1:4" ht="18.75" x14ac:dyDescent="0.3">
      <c r="A27" s="116" t="s">
        <v>561</v>
      </c>
      <c r="B27" s="51" t="s">
        <v>638</v>
      </c>
      <c r="C27" s="137">
        <v>0.02</v>
      </c>
      <c r="D27" s="137">
        <v>21</v>
      </c>
    </row>
    <row r="28" spans="1:4" ht="18.75" x14ac:dyDescent="0.3">
      <c r="A28" s="116" t="s">
        <v>637</v>
      </c>
      <c r="B28" s="51" t="s">
        <v>639</v>
      </c>
      <c r="C28" s="137">
        <v>-0.02</v>
      </c>
      <c r="D28" s="137">
        <v>-21</v>
      </c>
    </row>
    <row r="29" spans="1:4" ht="37.5" x14ac:dyDescent="0.3">
      <c r="A29" s="116" t="s">
        <v>570</v>
      </c>
      <c r="B29" s="114" t="s">
        <v>538</v>
      </c>
      <c r="C29" s="124">
        <v>2750</v>
      </c>
      <c r="D29" s="124">
        <v>2750000</v>
      </c>
    </row>
    <row r="30" spans="1:4" ht="18.75" x14ac:dyDescent="0.3">
      <c r="A30" s="116" t="s">
        <v>610</v>
      </c>
      <c r="B30" s="123" t="s">
        <v>721</v>
      </c>
      <c r="C30" s="124">
        <v>10</v>
      </c>
      <c r="D30" s="124">
        <v>10000</v>
      </c>
    </row>
    <row r="31" spans="1:4" ht="18.75" x14ac:dyDescent="0.3">
      <c r="A31" s="116" t="s">
        <v>627</v>
      </c>
      <c r="B31" s="51" t="s">
        <v>735</v>
      </c>
      <c r="C31" s="124">
        <v>-2750</v>
      </c>
      <c r="D31" s="124">
        <v>-2750000</v>
      </c>
    </row>
    <row r="32" spans="1:4" ht="18.75" x14ac:dyDescent="0.3">
      <c r="A32" s="116" t="s">
        <v>604</v>
      </c>
      <c r="B32" s="70" t="s">
        <v>302</v>
      </c>
      <c r="C32" s="137">
        <v>-7.89</v>
      </c>
      <c r="D32" s="137">
        <v>-7885</v>
      </c>
    </row>
    <row r="33" spans="1:4" ht="37.5" x14ac:dyDescent="0.3">
      <c r="A33" s="116" t="s">
        <v>605</v>
      </c>
      <c r="B33" s="61" t="s">
        <v>678</v>
      </c>
      <c r="C33" s="137">
        <v>21.03</v>
      </c>
      <c r="D33" s="137">
        <v>21030</v>
      </c>
    </row>
    <row r="34" spans="1:4" ht="18.75" x14ac:dyDescent="0.3">
      <c r="A34" s="116" t="s">
        <v>674</v>
      </c>
      <c r="B34" s="51" t="s">
        <v>679</v>
      </c>
      <c r="C34" s="137">
        <v>-0.56000000000000005</v>
      </c>
      <c r="D34" s="137">
        <v>-555</v>
      </c>
    </row>
    <row r="35" spans="1:4" ht="18.75" x14ac:dyDescent="0.3">
      <c r="A35" s="121"/>
      <c r="B35" s="127"/>
      <c r="C35" s="119">
        <f>SUM(C27:C34)</f>
        <v>22.580000000000002</v>
      </c>
      <c r="D35" s="119"/>
    </row>
    <row r="39" spans="1:4" ht="18.75" x14ac:dyDescent="0.3">
      <c r="A39" s="116" t="s">
        <v>666</v>
      </c>
      <c r="B39" s="51" t="s">
        <v>694</v>
      </c>
      <c r="C39" s="137">
        <v>0.4</v>
      </c>
      <c r="D39" s="137">
        <v>400</v>
      </c>
    </row>
    <row r="40" spans="1:4" ht="18.75" x14ac:dyDescent="0.3">
      <c r="A40" s="116" t="s">
        <v>667</v>
      </c>
      <c r="B40" s="51" t="s">
        <v>695</v>
      </c>
      <c r="C40" s="137">
        <v>5.93</v>
      </c>
      <c r="D40" s="137">
        <v>5925</v>
      </c>
    </row>
    <row r="41" spans="1:4" ht="18.75" x14ac:dyDescent="0.3">
      <c r="A41" s="121"/>
      <c r="B41" s="127"/>
      <c r="C41" s="151">
        <f>SUM(C39:C40)</f>
        <v>6.33</v>
      </c>
      <c r="D41" s="151"/>
    </row>
    <row r="42" spans="1:4" ht="18.75" x14ac:dyDescent="0.3">
      <c r="A42" s="121"/>
      <c r="B42" s="127"/>
      <c r="C42" s="151"/>
      <c r="D42" s="151"/>
    </row>
    <row r="46" spans="1:4" ht="37.5" x14ac:dyDescent="0.3">
      <c r="A46" s="116" t="s">
        <v>723</v>
      </c>
      <c r="B46" s="51" t="s">
        <v>726</v>
      </c>
      <c r="C46" s="124">
        <v>185</v>
      </c>
      <c r="D46" s="124">
        <v>185000</v>
      </c>
    </row>
    <row r="47" spans="1:4" ht="56.25" x14ac:dyDescent="0.3">
      <c r="A47" s="116" t="s">
        <v>587</v>
      </c>
      <c r="B47" s="40" t="s">
        <v>733</v>
      </c>
      <c r="C47" s="124">
        <v>10.039999999999999</v>
      </c>
      <c r="D47" s="124">
        <v>10040.68</v>
      </c>
    </row>
    <row r="48" spans="1:4" ht="18.75" x14ac:dyDescent="0.3">
      <c r="A48" s="116" t="s">
        <v>600</v>
      </c>
      <c r="B48" s="123" t="s">
        <v>609</v>
      </c>
      <c r="C48" s="137">
        <v>47</v>
      </c>
      <c r="D48" s="137">
        <v>47000</v>
      </c>
    </row>
    <row r="49" spans="1:4" ht="18.75" x14ac:dyDescent="0.3">
      <c r="A49" s="116" t="s">
        <v>601</v>
      </c>
      <c r="B49" s="123" t="s">
        <v>698</v>
      </c>
      <c r="C49" s="137">
        <v>6</v>
      </c>
      <c r="D49" s="137">
        <v>6000</v>
      </c>
    </row>
    <row r="50" spans="1:4" ht="18.75" x14ac:dyDescent="0.3">
      <c r="A50" s="116" t="s">
        <v>587</v>
      </c>
      <c r="B50" s="51" t="s">
        <v>571</v>
      </c>
      <c r="C50" s="137">
        <v>0.56000000000000005</v>
      </c>
      <c r="D50" s="137">
        <v>555</v>
      </c>
    </row>
    <row r="51" spans="1:4" x14ac:dyDescent="0.25">
      <c r="C51" s="146">
        <f>SUM(C46:C50)</f>
        <v>248.6</v>
      </c>
    </row>
    <row r="55" spans="1:4" ht="56.25" x14ac:dyDescent="0.3">
      <c r="A55" s="116" t="s">
        <v>725</v>
      </c>
      <c r="B55" s="51" t="s">
        <v>728</v>
      </c>
      <c r="C55" s="124">
        <v>28.42</v>
      </c>
      <c r="D55" s="124">
        <v>28419.08</v>
      </c>
    </row>
    <row r="56" spans="1:4" ht="56.25" x14ac:dyDescent="0.3">
      <c r="A56" s="116" t="s">
        <v>671</v>
      </c>
      <c r="B56" s="40" t="s">
        <v>706</v>
      </c>
      <c r="C56" s="124">
        <v>5.23</v>
      </c>
      <c r="D56" s="124">
        <v>5232.09</v>
      </c>
    </row>
    <row r="57" spans="1:4" ht="18.75" x14ac:dyDescent="0.3">
      <c r="A57" s="116" t="s">
        <v>670</v>
      </c>
      <c r="B57" s="123" t="s">
        <v>284</v>
      </c>
      <c r="C57" s="137">
        <v>-8.85</v>
      </c>
      <c r="D57" s="137">
        <v>-8854</v>
      </c>
    </row>
    <row r="58" spans="1:4" ht="18.75" x14ac:dyDescent="0.3">
      <c r="A58" s="116" t="s">
        <v>671</v>
      </c>
      <c r="B58" s="123" t="s">
        <v>546</v>
      </c>
      <c r="C58" s="137">
        <v>-14.15</v>
      </c>
      <c r="D58" s="137">
        <v>-14146</v>
      </c>
    </row>
    <row r="59" spans="1:4" ht="18.75" x14ac:dyDescent="0.3">
      <c r="A59" s="116" t="s">
        <v>672</v>
      </c>
      <c r="B59" s="123" t="s">
        <v>699</v>
      </c>
      <c r="C59" s="137">
        <v>-30</v>
      </c>
      <c r="D59" s="137">
        <v>-30000</v>
      </c>
    </row>
    <row r="60" spans="1:4" ht="18.75" x14ac:dyDescent="0.3">
      <c r="A60" s="116" t="s">
        <v>544</v>
      </c>
      <c r="B60" s="123" t="s">
        <v>546</v>
      </c>
      <c r="C60" s="124">
        <v>-10</v>
      </c>
      <c r="D60" s="124">
        <v>-10000</v>
      </c>
    </row>
    <row r="61" spans="1:4" ht="18.75" x14ac:dyDescent="0.3">
      <c r="A61" s="116" t="s">
        <v>612</v>
      </c>
      <c r="B61" s="114" t="s">
        <v>546</v>
      </c>
      <c r="C61" s="137">
        <v>-7.7</v>
      </c>
      <c r="D61" s="137">
        <v>-7700</v>
      </c>
    </row>
    <row r="62" spans="1:4" ht="18.75" x14ac:dyDescent="0.3">
      <c r="A62" s="116" t="s">
        <v>675</v>
      </c>
      <c r="B62" s="114" t="s">
        <v>573</v>
      </c>
      <c r="C62" s="137">
        <v>7.7</v>
      </c>
      <c r="D62" s="137">
        <v>7700</v>
      </c>
    </row>
    <row r="63" spans="1:4" ht="18.75" x14ac:dyDescent="0.3">
      <c r="A63" s="116" t="s">
        <v>575</v>
      </c>
      <c r="B63" s="51" t="s">
        <v>676</v>
      </c>
      <c r="C63" s="137">
        <v>0.49</v>
      </c>
      <c r="D63" s="137">
        <v>490</v>
      </c>
    </row>
    <row r="64" spans="1:4" ht="18.75" x14ac:dyDescent="0.3">
      <c r="A64" s="116" t="s">
        <v>606</v>
      </c>
      <c r="B64" s="51" t="s">
        <v>546</v>
      </c>
      <c r="C64" s="137">
        <v>-13.14</v>
      </c>
      <c r="D64" s="137">
        <v>-13145</v>
      </c>
    </row>
    <row r="65" spans="1:4" x14ac:dyDescent="0.25">
      <c r="C65" s="146">
        <f>SUM(C55:C64)</f>
        <v>-42</v>
      </c>
    </row>
    <row r="68" spans="1:4" ht="56.25" x14ac:dyDescent="0.3">
      <c r="A68" s="116" t="s">
        <v>548</v>
      </c>
      <c r="B68" s="51" t="s">
        <v>704</v>
      </c>
      <c r="C68" s="124">
        <v>-250</v>
      </c>
      <c r="D68" s="124">
        <v>-250000</v>
      </c>
    </row>
    <row r="69" spans="1:4" ht="18.75" x14ac:dyDescent="0.3">
      <c r="A69" s="116" t="s">
        <v>547</v>
      </c>
      <c r="B69" s="114" t="s">
        <v>680</v>
      </c>
      <c r="C69" s="137">
        <v>-1008.78</v>
      </c>
      <c r="D69" s="137">
        <v>-1008776</v>
      </c>
    </row>
    <row r="70" spans="1:4" ht="37.5" x14ac:dyDescent="0.3">
      <c r="A70" s="116" t="s">
        <v>548</v>
      </c>
      <c r="B70" s="114" t="s">
        <v>690</v>
      </c>
      <c r="C70" s="137">
        <v>-86.47</v>
      </c>
      <c r="D70" s="137">
        <v>-86472</v>
      </c>
    </row>
    <row r="71" spans="1:4" ht="18.75" x14ac:dyDescent="0.3">
      <c r="A71" s="116" t="s">
        <v>613</v>
      </c>
      <c r="B71" s="114" t="s">
        <v>681</v>
      </c>
      <c r="C71" s="137">
        <v>103.1</v>
      </c>
      <c r="D71" s="137">
        <v>103098.04</v>
      </c>
    </row>
    <row r="72" spans="1:4" ht="18.75" x14ac:dyDescent="0.3">
      <c r="A72" s="116" t="s">
        <v>614</v>
      </c>
      <c r="B72" s="114" t="s">
        <v>682</v>
      </c>
      <c r="C72" s="137">
        <v>-103.1</v>
      </c>
      <c r="D72" s="137">
        <v>-103098.04</v>
      </c>
    </row>
    <row r="73" spans="1:4" ht="18.75" x14ac:dyDescent="0.3">
      <c r="A73" s="121"/>
      <c r="B73" s="127"/>
      <c r="C73" s="119">
        <f>SUM(C68:C72)</f>
        <v>-1345.25</v>
      </c>
      <c r="D73" s="119"/>
    </row>
    <row r="74" spans="1:4" ht="18.75" x14ac:dyDescent="0.3">
      <c r="A74" s="121"/>
      <c r="B74" s="127"/>
      <c r="C74" s="119"/>
      <c r="D74" s="119"/>
    </row>
    <row r="75" spans="1:4" ht="18.75" x14ac:dyDescent="0.3">
      <c r="A75" s="121"/>
      <c r="B75" s="127"/>
      <c r="C75" s="119"/>
      <c r="D75" s="119"/>
    </row>
    <row r="80" spans="1:4" ht="37.5" x14ac:dyDescent="0.3">
      <c r="A80" s="116" t="s">
        <v>550</v>
      </c>
      <c r="B80" s="114" t="s">
        <v>700</v>
      </c>
      <c r="C80" s="137">
        <v>20</v>
      </c>
      <c r="D80" s="137">
        <v>20000</v>
      </c>
    </row>
    <row r="81" spans="1:6" ht="18.75" x14ac:dyDescent="0.3">
      <c r="A81" s="116" t="s">
        <v>550</v>
      </c>
      <c r="B81" s="123" t="s">
        <v>701</v>
      </c>
      <c r="C81" s="137">
        <v>5</v>
      </c>
      <c r="D81" s="137">
        <v>5000</v>
      </c>
    </row>
    <row r="82" spans="1:6" ht="75" x14ac:dyDescent="0.3">
      <c r="A82" s="116" t="s">
        <v>550</v>
      </c>
      <c r="B82" s="114" t="s">
        <v>734</v>
      </c>
      <c r="C82" s="124">
        <v>6.36</v>
      </c>
      <c r="D82" s="124">
        <v>6359.06</v>
      </c>
      <c r="E82" s="115"/>
      <c r="F82" s="115"/>
    </row>
    <row r="83" spans="1:6" ht="37.5" x14ac:dyDescent="0.3">
      <c r="A83" s="116" t="s">
        <v>549</v>
      </c>
      <c r="B83" s="114" t="s">
        <v>683</v>
      </c>
      <c r="C83" s="137">
        <v>34.19</v>
      </c>
      <c r="D83" s="137">
        <v>34190.870000000003</v>
      </c>
    </row>
    <row r="84" spans="1:6" ht="37.5" x14ac:dyDescent="0.3">
      <c r="A84" s="116" t="s">
        <v>550</v>
      </c>
      <c r="B84" s="114" t="s">
        <v>684</v>
      </c>
      <c r="C84" s="137">
        <v>937.61</v>
      </c>
      <c r="D84" s="137">
        <v>937607.13</v>
      </c>
    </row>
    <row r="85" spans="1:6" ht="18.75" x14ac:dyDescent="0.3">
      <c r="A85" s="116" t="s">
        <v>615</v>
      </c>
      <c r="B85" s="114" t="s">
        <v>685</v>
      </c>
      <c r="C85" s="137">
        <v>1221.7</v>
      </c>
      <c r="D85" s="137">
        <v>1221698.3</v>
      </c>
    </row>
    <row r="86" spans="1:6" ht="37.5" x14ac:dyDescent="0.3">
      <c r="A86" s="116" t="s">
        <v>616</v>
      </c>
      <c r="B86" s="114" t="s">
        <v>686</v>
      </c>
      <c r="C86" s="137">
        <v>-1221.7</v>
      </c>
      <c r="D86" s="137">
        <v>-1221698.3</v>
      </c>
    </row>
    <row r="87" spans="1:6" ht="18.75" x14ac:dyDescent="0.3">
      <c r="A87" s="116" t="s">
        <v>640</v>
      </c>
      <c r="B87" s="114" t="s">
        <v>687</v>
      </c>
      <c r="C87" s="137">
        <v>-44.28</v>
      </c>
      <c r="D87" s="137">
        <v>-44280</v>
      </c>
    </row>
    <row r="88" spans="1:6" ht="18.75" x14ac:dyDescent="0.3">
      <c r="A88" s="116" t="s">
        <v>641</v>
      </c>
      <c r="B88" s="114" t="s">
        <v>688</v>
      </c>
      <c r="C88" s="137">
        <v>44.28</v>
      </c>
      <c r="D88" s="137">
        <v>44280</v>
      </c>
    </row>
    <row r="89" spans="1:6" x14ac:dyDescent="0.25">
      <c r="C89" s="146">
        <f>SUM(C80:C88)</f>
        <v>1003.1600000000001</v>
      </c>
    </row>
    <row r="93" spans="1:6" ht="37.5" x14ac:dyDescent="0.3">
      <c r="A93" s="116" t="s">
        <v>594</v>
      </c>
      <c r="B93" s="114" t="s">
        <v>702</v>
      </c>
      <c r="C93" s="137">
        <v>117.38</v>
      </c>
      <c r="D93" s="137">
        <v>117382</v>
      </c>
    </row>
    <row r="94" spans="1:6" ht="18.75" x14ac:dyDescent="0.3">
      <c r="A94" s="116" t="s">
        <v>642</v>
      </c>
      <c r="B94" s="114" t="s">
        <v>689</v>
      </c>
      <c r="C94" s="137">
        <v>25.1</v>
      </c>
      <c r="D94" s="137">
        <v>25100</v>
      </c>
    </row>
    <row r="95" spans="1:6" ht="18.75" x14ac:dyDescent="0.3">
      <c r="A95" s="116" t="s">
        <v>594</v>
      </c>
      <c r="B95" s="114" t="s">
        <v>691</v>
      </c>
      <c r="C95" s="137">
        <v>29.9</v>
      </c>
      <c r="D95" s="137">
        <v>29900</v>
      </c>
    </row>
    <row r="96" spans="1:6" x14ac:dyDescent="0.25">
      <c r="C96" s="146">
        <f>SUM(C93:C95)</f>
        <v>172.38</v>
      </c>
    </row>
    <row r="100" spans="1:4" ht="18.75" x14ac:dyDescent="0.3">
      <c r="A100" s="116" t="s">
        <v>714</v>
      </c>
      <c r="B100" s="114" t="s">
        <v>715</v>
      </c>
      <c r="C100" s="124">
        <v>-7.9</v>
      </c>
      <c r="D100" s="124">
        <v>-7900</v>
      </c>
    </row>
    <row r="101" spans="1:4" ht="18.75" x14ac:dyDescent="0.3">
      <c r="A101" s="121"/>
      <c r="B101" s="120"/>
      <c r="C101" s="119"/>
      <c r="D101" s="119"/>
    </row>
    <row r="102" spans="1:4" ht="18.75" x14ac:dyDescent="0.3">
      <c r="A102" s="121"/>
      <c r="B102" s="120"/>
      <c r="C102" s="119"/>
      <c r="D102" s="119"/>
    </row>
    <row r="103" spans="1:4" ht="37.5" x14ac:dyDescent="0.3">
      <c r="A103" s="116" t="s">
        <v>643</v>
      </c>
      <c r="B103" s="114" t="s">
        <v>692</v>
      </c>
      <c r="C103" s="137">
        <v>664.34</v>
      </c>
      <c r="D103" s="137">
        <v>664342.9</v>
      </c>
    </row>
    <row r="104" spans="1:4" ht="37.5" x14ac:dyDescent="0.3">
      <c r="A104" s="116" t="s">
        <v>622</v>
      </c>
      <c r="B104" s="114" t="s">
        <v>692</v>
      </c>
      <c r="C104" s="137">
        <v>-664.34</v>
      </c>
      <c r="D104" s="137">
        <v>-664342.9</v>
      </c>
    </row>
    <row r="105" spans="1:4" ht="18.75" x14ac:dyDescent="0.3">
      <c r="A105" s="121"/>
      <c r="B105" s="120"/>
      <c r="C105" s="151">
        <f>SUM(C103:C104)</f>
        <v>0</v>
      </c>
      <c r="D105" s="151"/>
    </row>
    <row r="106" spans="1:4" ht="18.75" x14ac:dyDescent="0.3">
      <c r="A106" s="121"/>
      <c r="B106" s="120"/>
      <c r="C106" s="151"/>
      <c r="D106" s="151"/>
    </row>
    <row r="107" spans="1:4" ht="18.75" x14ac:dyDescent="0.3">
      <c r="A107" s="116" t="s">
        <v>574</v>
      </c>
      <c r="B107" s="114" t="s">
        <v>545</v>
      </c>
      <c r="C107" s="137">
        <v>-70</v>
      </c>
      <c r="D107" s="137">
        <v>-70000</v>
      </c>
    </row>
    <row r="108" spans="1:4" ht="37.5" x14ac:dyDescent="0.3">
      <c r="A108" s="116" t="s">
        <v>551</v>
      </c>
      <c r="B108" s="114" t="s">
        <v>693</v>
      </c>
      <c r="C108" s="137">
        <v>138.44999999999999</v>
      </c>
      <c r="D108" s="137">
        <v>138450</v>
      </c>
    </row>
    <row r="109" spans="1:4" ht="18.75" x14ac:dyDescent="0.3">
      <c r="A109" s="121"/>
      <c r="B109" s="120"/>
      <c r="C109" s="151">
        <f>SUM(C107:C108)</f>
        <v>68.449999999999989</v>
      </c>
      <c r="D109" s="151"/>
    </row>
    <row r="110" spans="1:4" ht="18.75" x14ac:dyDescent="0.3">
      <c r="A110" s="121"/>
      <c r="B110" s="120"/>
      <c r="C110" s="151"/>
      <c r="D110" s="151"/>
    </row>
    <row r="112" spans="1:4" ht="37.5" x14ac:dyDescent="0.3">
      <c r="A112" s="116" t="s">
        <v>588</v>
      </c>
      <c r="B112" s="123" t="s">
        <v>708</v>
      </c>
      <c r="C112" s="137">
        <v>-22.3</v>
      </c>
      <c r="D112" s="137">
        <v>-22300</v>
      </c>
    </row>
    <row r="113" spans="1:4" ht="56.25" x14ac:dyDescent="0.3">
      <c r="A113" s="116" t="s">
        <v>595</v>
      </c>
      <c r="B113" s="123" t="s">
        <v>709</v>
      </c>
      <c r="C113" s="137">
        <v>50.87</v>
      </c>
      <c r="D113" s="137">
        <v>50871.199999999997</v>
      </c>
    </row>
    <row r="114" spans="1:4" ht="56.25" x14ac:dyDescent="0.3">
      <c r="A114" s="116" t="s">
        <v>584</v>
      </c>
      <c r="B114" s="123" t="s">
        <v>707</v>
      </c>
      <c r="C114" s="137">
        <v>-28.57</v>
      </c>
      <c r="D114" s="137">
        <v>-28571.200000000001</v>
      </c>
    </row>
    <row r="115" spans="1:4" ht="37.5" x14ac:dyDescent="0.3">
      <c r="A115" s="116" t="s">
        <v>584</v>
      </c>
      <c r="B115" s="123" t="s">
        <v>730</v>
      </c>
      <c r="C115" s="124">
        <v>8.6</v>
      </c>
      <c r="D115" s="124">
        <v>8598.81</v>
      </c>
    </row>
    <row r="116" spans="1:4" ht="18.75" x14ac:dyDescent="0.3">
      <c r="A116" s="116" t="s">
        <v>595</v>
      </c>
      <c r="B116" s="123" t="s">
        <v>731</v>
      </c>
      <c r="C116" s="124">
        <v>-5.44</v>
      </c>
      <c r="D116" s="124">
        <v>-5435.22</v>
      </c>
    </row>
    <row r="117" spans="1:4" ht="18.75" x14ac:dyDescent="0.3">
      <c r="A117" s="116" t="s">
        <v>607</v>
      </c>
      <c r="B117" s="123" t="s">
        <v>732</v>
      </c>
      <c r="C117" s="124">
        <v>-3.16</v>
      </c>
      <c r="D117" s="124">
        <v>-3163.59</v>
      </c>
    </row>
    <row r="118" spans="1:4" x14ac:dyDescent="0.25">
      <c r="C118" s="146">
        <f>SUM(C112:C117)</f>
        <v>-4.4408920985006262E-15</v>
      </c>
    </row>
    <row r="132" spans="1:4" ht="37.5" x14ac:dyDescent="0.3">
      <c r="A132" s="116" t="s">
        <v>644</v>
      </c>
      <c r="B132" s="40" t="s">
        <v>147</v>
      </c>
      <c r="C132" s="137">
        <v>2903.03</v>
      </c>
      <c r="D132" s="137">
        <v>2903032.22</v>
      </c>
    </row>
    <row r="133" spans="1:4" ht="56.25" x14ac:dyDescent="0.3">
      <c r="A133" s="116" t="s">
        <v>645</v>
      </c>
      <c r="B133" s="54" t="s">
        <v>389</v>
      </c>
      <c r="C133" s="137">
        <v>1.2</v>
      </c>
      <c r="D133" s="137">
        <v>1200.7</v>
      </c>
    </row>
    <row r="134" spans="1:4" ht="56.25" x14ac:dyDescent="0.3">
      <c r="A134" s="116" t="s">
        <v>646</v>
      </c>
      <c r="B134" s="54" t="s">
        <v>389</v>
      </c>
      <c r="C134" s="137">
        <v>43.04</v>
      </c>
      <c r="D134" s="137">
        <v>43043.89</v>
      </c>
    </row>
    <row r="135" spans="1:4" ht="37.5" x14ac:dyDescent="0.3">
      <c r="A135" s="116" t="s">
        <v>647</v>
      </c>
      <c r="B135" s="1" t="s">
        <v>161</v>
      </c>
      <c r="C135" s="137">
        <v>101.88</v>
      </c>
      <c r="D135" s="137">
        <v>101875.94</v>
      </c>
    </row>
    <row r="136" spans="1:4" ht="37.5" x14ac:dyDescent="0.3">
      <c r="A136" s="116" t="s">
        <v>648</v>
      </c>
      <c r="B136" s="1" t="s">
        <v>169</v>
      </c>
      <c r="C136" s="137">
        <v>1.22</v>
      </c>
      <c r="D136" s="137">
        <v>1216.04</v>
      </c>
    </row>
    <row r="137" spans="1:4" ht="37.5" x14ac:dyDescent="0.3">
      <c r="A137" s="116" t="s">
        <v>649</v>
      </c>
      <c r="B137" s="1" t="s">
        <v>169</v>
      </c>
      <c r="C137" s="137">
        <v>1841.15</v>
      </c>
      <c r="D137" s="137">
        <v>1841148.97</v>
      </c>
    </row>
    <row r="138" spans="1:4" ht="93.75" x14ac:dyDescent="0.3">
      <c r="A138" s="116" t="s">
        <v>660</v>
      </c>
      <c r="B138" s="1" t="s">
        <v>392</v>
      </c>
      <c r="C138" s="124">
        <v>3.53</v>
      </c>
      <c r="D138" s="124">
        <v>3527.74</v>
      </c>
    </row>
    <row r="139" spans="1:4" ht="37.5" x14ac:dyDescent="0.3">
      <c r="A139" s="116" t="s">
        <v>644</v>
      </c>
      <c r="B139" s="40" t="s">
        <v>147</v>
      </c>
      <c r="C139" s="124">
        <v>1693.34</v>
      </c>
      <c r="D139" s="124">
        <v>1693341.08</v>
      </c>
    </row>
    <row r="140" spans="1:4" ht="56.25" x14ac:dyDescent="0.3">
      <c r="A140" s="116" t="s">
        <v>646</v>
      </c>
      <c r="B140" s="54" t="s">
        <v>389</v>
      </c>
      <c r="C140" s="124">
        <v>5.33</v>
      </c>
      <c r="D140" s="124">
        <v>5330.14</v>
      </c>
    </row>
    <row r="141" spans="1:4" ht="37.5" x14ac:dyDescent="0.3">
      <c r="A141" s="116" t="s">
        <v>743</v>
      </c>
      <c r="B141" s="40" t="s">
        <v>147</v>
      </c>
      <c r="C141" s="124">
        <v>25.17</v>
      </c>
      <c r="D141" s="124">
        <v>25167.040000000001</v>
      </c>
    </row>
    <row r="142" spans="1:4" ht="37.5" x14ac:dyDescent="0.3">
      <c r="A142" s="116" t="s">
        <v>644</v>
      </c>
      <c r="B142" s="40" t="s">
        <v>147</v>
      </c>
      <c r="C142" s="124">
        <v>221.8</v>
      </c>
      <c r="D142" s="124">
        <v>221800.74</v>
      </c>
    </row>
    <row r="143" spans="1:4" ht="56.25" x14ac:dyDescent="0.3">
      <c r="A143" s="116" t="s">
        <v>653</v>
      </c>
      <c r="B143" s="1" t="s">
        <v>163</v>
      </c>
      <c r="C143" s="137">
        <v>-3.05</v>
      </c>
      <c r="D143" s="137">
        <v>-3053.09</v>
      </c>
    </row>
    <row r="144" spans="1:4" ht="56.25" x14ac:dyDescent="0.3">
      <c r="A144" s="116" t="s">
        <v>654</v>
      </c>
      <c r="B144" s="1" t="s">
        <v>163</v>
      </c>
      <c r="C144" s="137">
        <v>-119.77</v>
      </c>
      <c r="D144" s="137">
        <v>-119768.87</v>
      </c>
    </row>
    <row r="145" spans="1:4" ht="56.25" x14ac:dyDescent="0.3">
      <c r="A145" s="116" t="s">
        <v>655</v>
      </c>
      <c r="B145" s="1" t="s">
        <v>165</v>
      </c>
      <c r="C145" s="137">
        <v>-0.72</v>
      </c>
      <c r="D145" s="137">
        <v>-714.84</v>
      </c>
    </row>
    <row r="146" spans="1:4" ht="56.25" x14ac:dyDescent="0.3">
      <c r="A146" s="116" t="s">
        <v>656</v>
      </c>
      <c r="B146" s="1" t="s">
        <v>165</v>
      </c>
      <c r="C146" s="137">
        <v>-18.62</v>
      </c>
      <c r="D146" s="137">
        <v>-18619.599999999999</v>
      </c>
    </row>
    <row r="147" spans="1:4" ht="37.5" x14ac:dyDescent="0.3">
      <c r="A147" s="116" t="s">
        <v>657</v>
      </c>
      <c r="B147" s="1" t="s">
        <v>167</v>
      </c>
      <c r="C147" s="137">
        <v>-0.18</v>
      </c>
      <c r="D147" s="137">
        <v>-179.4</v>
      </c>
    </row>
    <row r="148" spans="1:4" ht="37.5" x14ac:dyDescent="0.3">
      <c r="A148" s="116" t="s">
        <v>658</v>
      </c>
      <c r="B148" s="1" t="s">
        <v>167</v>
      </c>
      <c r="C148" s="137">
        <v>-3.18</v>
      </c>
      <c r="D148" s="137">
        <v>-3183.36</v>
      </c>
    </row>
    <row r="149" spans="1:4" ht="93.75" x14ac:dyDescent="0.3">
      <c r="A149" s="116" t="s">
        <v>659</v>
      </c>
      <c r="B149" s="1" t="s">
        <v>392</v>
      </c>
      <c r="C149" s="137">
        <v>-2</v>
      </c>
      <c r="D149" s="137">
        <v>-2001.2</v>
      </c>
    </row>
    <row r="150" spans="1:4" ht="93.75" x14ac:dyDescent="0.3">
      <c r="A150" s="116" t="s">
        <v>660</v>
      </c>
      <c r="B150" s="1" t="s">
        <v>392</v>
      </c>
      <c r="C150" s="137">
        <v>-223.9</v>
      </c>
      <c r="D150" s="137">
        <v>-223898.2</v>
      </c>
    </row>
    <row r="151" spans="1:4" ht="37.5" x14ac:dyDescent="0.3">
      <c r="A151" s="116" t="s">
        <v>649</v>
      </c>
      <c r="B151" s="1" t="s">
        <v>169</v>
      </c>
      <c r="C151" s="124">
        <v>-1329.03</v>
      </c>
      <c r="D151" s="124">
        <v>-1329032.58</v>
      </c>
    </row>
    <row r="152" spans="1:4" ht="75" x14ac:dyDescent="0.3">
      <c r="A152" s="116" t="s">
        <v>738</v>
      </c>
      <c r="B152" s="54" t="s">
        <v>378</v>
      </c>
      <c r="C152" s="124">
        <v>-271.62</v>
      </c>
      <c r="D152" s="124">
        <v>-271622.43</v>
      </c>
    </row>
    <row r="153" spans="1:4" ht="75" x14ac:dyDescent="0.3">
      <c r="A153" s="116" t="s">
        <v>739</v>
      </c>
      <c r="B153" s="54" t="s">
        <v>378</v>
      </c>
      <c r="C153" s="124">
        <v>-42.42</v>
      </c>
      <c r="D153" s="124">
        <v>-42419.32</v>
      </c>
    </row>
    <row r="154" spans="1:4" ht="37.5" x14ac:dyDescent="0.3">
      <c r="A154" s="116" t="s">
        <v>662</v>
      </c>
      <c r="B154" s="1" t="s">
        <v>159</v>
      </c>
      <c r="C154" s="137">
        <v>-98.29</v>
      </c>
      <c r="D154" s="137">
        <v>-98289.99</v>
      </c>
    </row>
    <row r="155" spans="1:4" ht="37.5" x14ac:dyDescent="0.3">
      <c r="A155" s="116" t="s">
        <v>663</v>
      </c>
      <c r="B155" s="1" t="s">
        <v>159</v>
      </c>
      <c r="C155" s="137">
        <v>98.29</v>
      </c>
      <c r="D155" s="137">
        <v>98289.99</v>
      </c>
    </row>
    <row r="156" spans="1:4" ht="37.5" x14ac:dyDescent="0.3">
      <c r="A156" s="126" t="s">
        <v>664</v>
      </c>
      <c r="B156" s="1" t="s">
        <v>161</v>
      </c>
      <c r="C156" s="137">
        <v>-69.349999999999994</v>
      </c>
      <c r="D156" s="137">
        <v>-69348.53</v>
      </c>
    </row>
    <row r="157" spans="1:4" ht="37.5" x14ac:dyDescent="0.3">
      <c r="A157" s="126" t="s">
        <v>647</v>
      </c>
      <c r="B157" s="1" t="s">
        <v>161</v>
      </c>
      <c r="C157" s="137">
        <v>69.349999999999994</v>
      </c>
      <c r="D157" s="137">
        <v>69348.53</v>
      </c>
    </row>
    <row r="158" spans="1:4" ht="56.25" x14ac:dyDescent="0.3">
      <c r="A158" s="126" t="s">
        <v>646</v>
      </c>
      <c r="B158" s="54" t="s">
        <v>389</v>
      </c>
      <c r="C158" s="110">
        <v>0.14000000000000001</v>
      </c>
      <c r="D158" s="110">
        <v>135.44</v>
      </c>
    </row>
    <row r="159" spans="1:4" ht="56.25" x14ac:dyDescent="0.3">
      <c r="A159" s="126" t="s">
        <v>645</v>
      </c>
      <c r="B159" s="54" t="s">
        <v>389</v>
      </c>
      <c r="C159" s="110">
        <v>-0.14000000000000001</v>
      </c>
      <c r="D159" s="110">
        <v>-135.44</v>
      </c>
    </row>
    <row r="160" spans="1:4" ht="18.75" x14ac:dyDescent="0.3">
      <c r="A160" s="121"/>
      <c r="B160" s="149"/>
      <c r="C160" s="119">
        <f>SUM(C132:C159)</f>
        <v>4826.2</v>
      </c>
      <c r="D160" s="119"/>
    </row>
    <row r="161" spans="1:4" ht="18.75" x14ac:dyDescent="0.3">
      <c r="A161" s="121"/>
      <c r="B161" s="149"/>
      <c r="C161" s="119"/>
      <c r="D161" s="119"/>
    </row>
    <row r="165" spans="1:4" ht="56.25" x14ac:dyDescent="0.3">
      <c r="A165" s="116" t="s">
        <v>650</v>
      </c>
      <c r="B165" s="1" t="s">
        <v>171</v>
      </c>
      <c r="C165" s="137">
        <v>24.03</v>
      </c>
      <c r="D165" s="137">
        <v>24025.67</v>
      </c>
    </row>
    <row r="166" spans="1:4" ht="56.25" x14ac:dyDescent="0.3">
      <c r="A166" s="116" t="s">
        <v>651</v>
      </c>
      <c r="B166" s="1" t="s">
        <v>171</v>
      </c>
      <c r="C166" s="137">
        <v>2115.92</v>
      </c>
      <c r="D166" s="137">
        <v>2115920.81</v>
      </c>
    </row>
    <row r="167" spans="1:4" ht="75" x14ac:dyDescent="0.3">
      <c r="A167" s="116" t="s">
        <v>566</v>
      </c>
      <c r="B167" s="52" t="s">
        <v>348</v>
      </c>
      <c r="C167" s="124">
        <v>478.4</v>
      </c>
      <c r="D167" s="124">
        <v>478400</v>
      </c>
    </row>
    <row r="168" spans="1:4" ht="37.5" x14ac:dyDescent="0.3">
      <c r="A168" s="116" t="s">
        <v>596</v>
      </c>
      <c r="B168" s="58" t="s">
        <v>380</v>
      </c>
      <c r="C168" s="124">
        <v>92.5</v>
      </c>
      <c r="D168" s="124">
        <v>92502.51</v>
      </c>
    </row>
    <row r="169" spans="1:4" ht="37.5" x14ac:dyDescent="0.3">
      <c r="A169" s="116" t="s">
        <v>597</v>
      </c>
      <c r="B169" s="46" t="s">
        <v>346</v>
      </c>
      <c r="C169" s="124">
        <v>5420</v>
      </c>
      <c r="D169" s="124">
        <v>5420000</v>
      </c>
    </row>
    <row r="170" spans="1:4" ht="56.25" x14ac:dyDescent="0.3">
      <c r="A170" s="116" t="s">
        <v>651</v>
      </c>
      <c r="B170" s="1" t="s">
        <v>171</v>
      </c>
      <c r="C170" s="124">
        <v>1265.72</v>
      </c>
      <c r="D170" s="124">
        <v>1265721.27</v>
      </c>
    </row>
    <row r="171" spans="1:4" ht="56.25" x14ac:dyDescent="0.3">
      <c r="A171" s="116" t="s">
        <v>650</v>
      </c>
      <c r="B171" s="1" t="s">
        <v>171</v>
      </c>
      <c r="C171" s="124">
        <v>16.28</v>
      </c>
      <c r="D171" s="124">
        <v>16278.73</v>
      </c>
    </row>
    <row r="172" spans="1:4" ht="56.25" x14ac:dyDescent="0.3">
      <c r="A172" s="116" t="s">
        <v>740</v>
      </c>
      <c r="B172" s="46" t="s">
        <v>316</v>
      </c>
      <c r="C172" s="124">
        <v>-1.95</v>
      </c>
      <c r="D172" s="124">
        <v>-1950.27</v>
      </c>
    </row>
    <row r="173" spans="1:4" ht="56.25" x14ac:dyDescent="0.3">
      <c r="A173" s="116" t="s">
        <v>741</v>
      </c>
      <c r="B173" s="46" t="s">
        <v>316</v>
      </c>
      <c r="C173" s="124">
        <v>-162.02000000000001</v>
      </c>
      <c r="D173" s="124">
        <v>-162017.29999999999</v>
      </c>
    </row>
    <row r="174" spans="1:4" ht="37.5" x14ac:dyDescent="0.3">
      <c r="A174" s="116" t="s">
        <v>742</v>
      </c>
      <c r="B174" s="40" t="s">
        <v>380</v>
      </c>
      <c r="C174" s="124">
        <v>-1.45</v>
      </c>
      <c r="D174" s="124">
        <v>-1446.62</v>
      </c>
    </row>
    <row r="175" spans="1:4" ht="18.75" x14ac:dyDescent="0.3">
      <c r="A175" s="126" t="s">
        <v>736</v>
      </c>
      <c r="B175" s="79" t="s">
        <v>355</v>
      </c>
      <c r="C175" s="110">
        <v>1.5</v>
      </c>
      <c r="D175" s="110">
        <v>1500</v>
      </c>
    </row>
    <row r="176" spans="1:4" ht="18.75" x14ac:dyDescent="0.3">
      <c r="A176" s="126" t="s">
        <v>737</v>
      </c>
      <c r="B176" s="79" t="s">
        <v>355</v>
      </c>
      <c r="C176" s="110">
        <v>-1.5</v>
      </c>
      <c r="D176" s="110">
        <v>-1500</v>
      </c>
    </row>
    <row r="177" spans="1:4" ht="18.75" x14ac:dyDescent="0.3">
      <c r="A177" s="121"/>
      <c r="B177" s="150"/>
      <c r="C177" s="119">
        <f>SUM(C165:C176)</f>
        <v>9247.4299999999985</v>
      </c>
      <c r="D177" s="119"/>
    </row>
    <row r="178" spans="1:4" ht="18.75" x14ac:dyDescent="0.3">
      <c r="A178" s="121"/>
      <c r="B178" s="150"/>
      <c r="C178" s="119"/>
      <c r="D178" s="119"/>
    </row>
    <row r="179" spans="1:4" ht="18.75" x14ac:dyDescent="0.3">
      <c r="A179" s="121"/>
      <c r="B179" s="150"/>
      <c r="C179" s="119"/>
      <c r="D179" s="119"/>
    </row>
    <row r="180" spans="1:4" ht="18.75" x14ac:dyDescent="0.3">
      <c r="A180" s="121"/>
      <c r="B180" s="150"/>
      <c r="C180" s="119"/>
      <c r="D180" s="119"/>
    </row>
    <row r="181" spans="1:4" ht="37.5" x14ac:dyDescent="0.3">
      <c r="A181" s="116" t="s">
        <v>598</v>
      </c>
      <c r="B181" s="46" t="s">
        <v>346</v>
      </c>
      <c r="C181" s="124">
        <v>80</v>
      </c>
      <c r="D181" s="124">
        <v>80000</v>
      </c>
    </row>
    <row r="182" spans="1:4" ht="18.75" x14ac:dyDescent="0.3">
      <c r="A182" s="121"/>
      <c r="B182" s="150"/>
      <c r="C182" s="119"/>
      <c r="D182" s="119"/>
    </row>
    <row r="183" spans="1:4" ht="18.75" x14ac:dyDescent="0.3">
      <c r="A183" s="121"/>
      <c r="B183" s="150"/>
      <c r="C183" s="119"/>
      <c r="D183" s="119"/>
    </row>
    <row r="186" spans="1:4" ht="112.5" x14ac:dyDescent="0.3">
      <c r="A186" s="116" t="s">
        <v>724</v>
      </c>
      <c r="B186" s="51" t="s">
        <v>727</v>
      </c>
      <c r="C186" s="124">
        <v>178</v>
      </c>
      <c r="D186" s="124">
        <v>178000</v>
      </c>
    </row>
    <row r="187" spans="1:4" ht="37.5" x14ac:dyDescent="0.3">
      <c r="A187" s="116" t="s">
        <v>716</v>
      </c>
      <c r="B187" s="51" t="s">
        <v>717</v>
      </c>
      <c r="C187" s="124">
        <v>7.9</v>
      </c>
      <c r="D187" s="124">
        <v>7900</v>
      </c>
    </row>
    <row r="188" spans="1:4" x14ac:dyDescent="0.25">
      <c r="C188" s="146">
        <f>SUM(C186:C187)</f>
        <v>185.9</v>
      </c>
    </row>
    <row r="191" spans="1:4" x14ac:dyDescent="0.25">
      <c r="C191" s="146">
        <f>C15+C21+C35+C41+C51+C65+C73+C89+C96+C100+C105+C109+C118+C160+C177+C181+C188</f>
        <v>14459.059999999998</v>
      </c>
    </row>
  </sheetData>
  <pageMargins left="0.70866141732283472" right="0.70866141732283472" top="0.74803149606299213" bottom="0.74803149606299213" header="0.31496062992125984" footer="0.31496062992125984"/>
  <pageSetup paperSize="9" scale="4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0:D10"/>
  <sheetViews>
    <sheetView workbookViewId="0">
      <selection activeCell="A18" sqref="A18"/>
    </sheetView>
  </sheetViews>
  <sheetFormatPr defaultRowHeight="15" x14ac:dyDescent="0.25"/>
  <cols>
    <col min="1" max="1" width="28.7109375" bestFit="1" customWidth="1"/>
    <col min="2" max="2" width="43.7109375" customWidth="1"/>
    <col min="3" max="3" width="14.7109375" customWidth="1"/>
    <col min="4" max="4" width="25.42578125" customWidth="1"/>
  </cols>
  <sheetData>
    <row r="10" spans="1:4" ht="18.75" x14ac:dyDescent="0.3">
      <c r="A10" s="116" t="s">
        <v>600</v>
      </c>
      <c r="B10" s="123" t="s">
        <v>609</v>
      </c>
      <c r="C10" s="137">
        <v>47</v>
      </c>
      <c r="D10" s="137">
        <v>47000</v>
      </c>
    </row>
  </sheetData>
  <pageMargins left="0.70866141732283472" right="0.70866141732283472" top="0.74803149606299213" bottom="0.74803149606299213" header="0.31496062992125984" footer="0.31496062992125984"/>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2022</vt:lpstr>
      <vt:lpstr>поясн</vt:lpstr>
      <vt:lpstr>Лист1</vt:lpstr>
      <vt:lpstr>дор фонд</vt:lpstr>
      <vt:lpstr>'2022'!Область_печати</vt:lpstr>
      <vt:lpstr>поясн!Область_печати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2023-05-18T13:43:26Z</dcterms:modified>
</cp:coreProperties>
</file>