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90" windowWidth="15480" windowHeight="11010"/>
  </bookViews>
  <sheets>
    <sheet name="Приложение 10" sheetId="8" r:id="rId1"/>
  </sheets>
  <definedNames>
    <definedName name="_xlnm._FilterDatabase" localSheetId="0" hidden="1">'Приложение 10'!$A$12:$K$626</definedName>
    <definedName name="_xlnm.Print_Titles" localSheetId="0">'Приложение 10'!$12:$12</definedName>
    <definedName name="_xlnm.Print_Area" localSheetId="0">'Приложение 10'!$A$1:$L$625</definedName>
  </definedNames>
  <calcPr calcId="124519"/>
</workbook>
</file>

<file path=xl/calcChain.xml><?xml version="1.0" encoding="utf-8"?>
<calcChain xmlns="http://schemas.openxmlformats.org/spreadsheetml/2006/main">
  <c r="K551" i="8"/>
  <c r="E551"/>
  <c r="L553"/>
  <c r="K504" l="1"/>
  <c r="K474"/>
  <c r="K621"/>
  <c r="K619"/>
  <c r="K617"/>
  <c r="K615"/>
  <c r="K613"/>
  <c r="K611"/>
  <c r="K606"/>
  <c r="K605" s="1"/>
  <c r="K603"/>
  <c r="K602" s="1"/>
  <c r="K600"/>
  <c r="K599" s="1"/>
  <c r="K597"/>
  <c r="K593"/>
  <c r="K589"/>
  <c r="K587"/>
  <c r="K586" s="1"/>
  <c r="K584"/>
  <c r="K582"/>
  <c r="K579"/>
  <c r="K578" s="1"/>
  <c r="K575"/>
  <c r="K574" s="1"/>
  <c r="K572"/>
  <c r="K570"/>
  <c r="K567"/>
  <c r="K564"/>
  <c r="K562"/>
  <c r="K557"/>
  <c r="K554"/>
  <c r="K549"/>
  <c r="K547"/>
  <c r="K545"/>
  <c r="K541"/>
  <c r="K539"/>
  <c r="K537"/>
  <c r="K535"/>
  <c r="K532"/>
  <c r="K529"/>
  <c r="K526"/>
  <c r="K525" s="1"/>
  <c r="K523"/>
  <c r="K520"/>
  <c r="K517"/>
  <c r="K513"/>
  <c r="K510"/>
  <c r="K508"/>
  <c r="K501"/>
  <c r="K500" s="1"/>
  <c r="K498"/>
  <c r="K494"/>
  <c r="K491"/>
  <c r="K489"/>
  <c r="K484"/>
  <c r="K480"/>
  <c r="K479" s="1"/>
  <c r="K478" s="1"/>
  <c r="K476"/>
  <c r="K471"/>
  <c r="K468"/>
  <c r="K466"/>
  <c r="K461"/>
  <c r="K459"/>
  <c r="K455"/>
  <c r="K449"/>
  <c r="K446"/>
  <c r="K441"/>
  <c r="K440" s="1"/>
  <c r="K436"/>
  <c r="K434"/>
  <c r="K431"/>
  <c r="K429"/>
  <c r="K425"/>
  <c r="K422"/>
  <c r="K421" s="1"/>
  <c r="K418"/>
  <c r="K415"/>
  <c r="K413"/>
  <c r="K410"/>
  <c r="K408"/>
  <c r="K406"/>
  <c r="K404"/>
  <c r="K402"/>
  <c r="K400"/>
  <c r="K396"/>
  <c r="K394"/>
  <c r="K392"/>
  <c r="K388"/>
  <c r="K385"/>
  <c r="K382"/>
  <c r="K380"/>
  <c r="K376"/>
  <c r="K373"/>
  <c r="K369"/>
  <c r="K364"/>
  <c r="K362"/>
  <c r="K358"/>
  <c r="K354"/>
  <c r="K353" s="1"/>
  <c r="K351"/>
  <c r="K349"/>
  <c r="K347"/>
  <c r="K345"/>
  <c r="K343"/>
  <c r="K338"/>
  <c r="K334"/>
  <c r="K331"/>
  <c r="K330" s="1"/>
  <c r="K327"/>
  <c r="K325"/>
  <c r="K322"/>
  <c r="K320"/>
  <c r="K315"/>
  <c r="K313"/>
  <c r="K311"/>
  <c r="K308"/>
  <c r="K307" s="1"/>
  <c r="K303"/>
  <c r="K301"/>
  <c r="K297"/>
  <c r="K295"/>
  <c r="K289"/>
  <c r="K276"/>
  <c r="K279"/>
  <c r="K278" s="1"/>
  <c r="K266"/>
  <c r="K264"/>
  <c r="K263" s="1"/>
  <c r="K268"/>
  <c r="K261"/>
  <c r="K259"/>
  <c r="K257"/>
  <c r="K254"/>
  <c r="K244"/>
  <c r="K186"/>
  <c r="L624"/>
  <c r="L623"/>
  <c r="L622"/>
  <c r="L620"/>
  <c r="L618"/>
  <c r="L616"/>
  <c r="L614"/>
  <c r="L612"/>
  <c r="L609"/>
  <c r="L608"/>
  <c r="L607"/>
  <c r="L604"/>
  <c r="L601"/>
  <c r="L598"/>
  <c r="L596"/>
  <c r="L595"/>
  <c r="L594"/>
  <c r="L591"/>
  <c r="L590"/>
  <c r="L588"/>
  <c r="L585"/>
  <c r="L583"/>
  <c r="L580"/>
  <c r="L576"/>
  <c r="L573"/>
  <c r="L571"/>
  <c r="L568"/>
  <c r="L566"/>
  <c r="L565"/>
  <c r="L563"/>
  <c r="L561"/>
  <c r="L560"/>
  <c r="L559"/>
  <c r="L558"/>
  <c r="L556"/>
  <c r="L555"/>
  <c r="L552"/>
  <c r="L550"/>
  <c r="L548"/>
  <c r="L546"/>
  <c r="L544"/>
  <c r="L543"/>
  <c r="L542"/>
  <c r="L540"/>
  <c r="L538"/>
  <c r="L536"/>
  <c r="L531"/>
  <c r="L530"/>
  <c r="L527"/>
  <c r="L524"/>
  <c r="L522"/>
  <c r="L521"/>
  <c r="L519"/>
  <c r="L518"/>
  <c r="L516"/>
  <c r="L515"/>
  <c r="L514"/>
  <c r="L511"/>
  <c r="L509"/>
  <c r="L505"/>
  <c r="L503"/>
  <c r="L502"/>
  <c r="L499"/>
  <c r="L497"/>
  <c r="L496"/>
  <c r="L495"/>
  <c r="L492"/>
  <c r="L490"/>
  <c r="L485"/>
  <c r="L483"/>
  <c r="L482"/>
  <c r="L481"/>
  <c r="L477"/>
  <c r="L475"/>
  <c r="L473"/>
  <c r="L472"/>
  <c r="L470"/>
  <c r="L467"/>
  <c r="L464"/>
  <c r="L463"/>
  <c r="L462"/>
  <c r="L460"/>
  <c r="L458"/>
  <c r="L457"/>
  <c r="L456"/>
  <c r="L452"/>
  <c r="L451"/>
  <c r="L450"/>
  <c r="L448"/>
  <c r="L447"/>
  <c r="L444"/>
  <c r="L443"/>
  <c r="L442"/>
  <c r="L439"/>
  <c r="L438"/>
  <c r="L437"/>
  <c r="L435"/>
  <c r="L432"/>
  <c r="L430"/>
  <c r="L428"/>
  <c r="L427"/>
  <c r="L426"/>
  <c r="L423"/>
  <c r="L419"/>
  <c r="L417"/>
  <c r="L416"/>
  <c r="L414"/>
  <c r="L412"/>
  <c r="L411"/>
  <c r="L409"/>
  <c r="L407"/>
  <c r="L405"/>
  <c r="L403"/>
  <c r="L401"/>
  <c r="L399"/>
  <c r="L398"/>
  <c r="L397"/>
  <c r="L395"/>
  <c r="L393"/>
  <c r="L391"/>
  <c r="L390"/>
  <c r="L389"/>
  <c r="L386"/>
  <c r="L384"/>
  <c r="L383"/>
  <c r="L381"/>
  <c r="L379"/>
  <c r="L378"/>
  <c r="L377"/>
  <c r="L375"/>
  <c r="L374"/>
  <c r="L372"/>
  <c r="L371"/>
  <c r="L370"/>
  <c r="L366"/>
  <c r="L365"/>
  <c r="L363"/>
  <c r="L361"/>
  <c r="L360"/>
  <c r="L359"/>
  <c r="L355"/>
  <c r="L352"/>
  <c r="L350"/>
  <c r="L348"/>
  <c r="L346"/>
  <c r="L344"/>
  <c r="L341"/>
  <c r="L340"/>
  <c r="L339"/>
  <c r="L337"/>
  <c r="L336"/>
  <c r="L335"/>
  <c r="L332"/>
  <c r="L328"/>
  <c r="L326"/>
  <c r="L323"/>
  <c r="L321"/>
  <c r="L316"/>
  <c r="L314"/>
  <c r="L312"/>
  <c r="L309"/>
  <c r="L306"/>
  <c r="L305"/>
  <c r="L304"/>
  <c r="L302"/>
  <c r="L300"/>
  <c r="L298"/>
  <c r="L296"/>
  <c r="L294"/>
  <c r="L292"/>
  <c r="L291"/>
  <c r="L290"/>
  <c r="L287"/>
  <c r="L285"/>
  <c r="L283"/>
  <c r="L281"/>
  <c r="L277"/>
  <c r="L275"/>
  <c r="L273"/>
  <c r="L271"/>
  <c r="L269"/>
  <c r="L267"/>
  <c r="L265"/>
  <c r="L262"/>
  <c r="L260"/>
  <c r="L258"/>
  <c r="L255"/>
  <c r="L253"/>
  <c r="L249"/>
  <c r="L247"/>
  <c r="L245"/>
  <c r="L242"/>
  <c r="L241"/>
  <c r="L240"/>
  <c r="L237"/>
  <c r="L235"/>
  <c r="L232"/>
  <c r="L231"/>
  <c r="L229"/>
  <c r="L228"/>
  <c r="L226"/>
  <c r="L225"/>
  <c r="L223"/>
  <c r="L222"/>
  <c r="L220"/>
  <c r="L219"/>
  <c r="L217"/>
  <c r="L216"/>
  <c r="L215"/>
  <c r="L210"/>
  <c r="L209"/>
  <c r="L206"/>
  <c r="L205"/>
  <c r="L203"/>
  <c r="L202"/>
  <c r="L200"/>
  <c r="L199"/>
  <c r="L197"/>
  <c r="L196"/>
  <c r="L194"/>
  <c r="L193"/>
  <c r="L191"/>
  <c r="L190"/>
  <c r="L188"/>
  <c r="L187"/>
  <c r="L185"/>
  <c r="L183"/>
  <c r="L182"/>
  <c r="L180"/>
  <c r="L179"/>
  <c r="L177"/>
  <c r="L176"/>
  <c r="L174"/>
  <c r="L173"/>
  <c r="L172"/>
  <c r="L170"/>
  <c r="L169"/>
  <c r="L167"/>
  <c r="L163"/>
  <c r="L160"/>
  <c r="L153"/>
  <c r="L149"/>
  <c r="L148"/>
  <c r="L145"/>
  <c r="L143"/>
  <c r="L140"/>
  <c r="L137"/>
  <c r="L133"/>
  <c r="L132"/>
  <c r="L130"/>
  <c r="L128"/>
  <c r="L126"/>
  <c r="L124"/>
  <c r="L122"/>
  <c r="L117"/>
  <c r="L116"/>
  <c r="L115"/>
  <c r="L111"/>
  <c r="L108"/>
  <c r="L105"/>
  <c r="L103"/>
  <c r="L101"/>
  <c r="L98"/>
  <c r="L97"/>
  <c r="L95"/>
  <c r="L93"/>
  <c r="L92"/>
  <c r="L91"/>
  <c r="L87"/>
  <c r="L84"/>
  <c r="L80"/>
  <c r="L75"/>
  <c r="L73"/>
  <c r="L69"/>
  <c r="L66"/>
  <c r="L64"/>
  <c r="L62"/>
  <c r="L61"/>
  <c r="L57"/>
  <c r="L55"/>
  <c r="L51"/>
  <c r="L46"/>
  <c r="L44"/>
  <c r="L39"/>
  <c r="L36"/>
  <c r="L35"/>
  <c r="L34"/>
  <c r="L30"/>
  <c r="L28"/>
  <c r="L27"/>
  <c r="L26"/>
  <c r="L23"/>
  <c r="L20"/>
  <c r="L16"/>
  <c r="K252"/>
  <c r="K251" s="1"/>
  <c r="K248"/>
  <c r="K246"/>
  <c r="K239"/>
  <c r="K236"/>
  <c r="K234"/>
  <c r="K230"/>
  <c r="K227"/>
  <c r="K224"/>
  <c r="K221"/>
  <c r="K218"/>
  <c r="K214"/>
  <c r="K211"/>
  <c r="K208"/>
  <c r="K204"/>
  <c r="K201"/>
  <c r="K198"/>
  <c r="K195"/>
  <c r="K192"/>
  <c r="K189"/>
  <c r="K184"/>
  <c r="K181"/>
  <c r="K178"/>
  <c r="K175"/>
  <c r="K171"/>
  <c r="K168"/>
  <c r="K166"/>
  <c r="K159"/>
  <c r="K158" s="1"/>
  <c r="K155"/>
  <c r="K154" s="1"/>
  <c r="K152"/>
  <c r="K147"/>
  <c r="K144"/>
  <c r="K142"/>
  <c r="K139"/>
  <c r="K138" s="1"/>
  <c r="K136"/>
  <c r="K131"/>
  <c r="K129"/>
  <c r="K127"/>
  <c r="K125"/>
  <c r="K123"/>
  <c r="K121"/>
  <c r="K114"/>
  <c r="K110"/>
  <c r="K109" s="1"/>
  <c r="K107"/>
  <c r="K106" s="1"/>
  <c r="K104"/>
  <c r="K102"/>
  <c r="K100"/>
  <c r="K96"/>
  <c r="K94"/>
  <c r="K90"/>
  <c r="K86"/>
  <c r="K85" s="1"/>
  <c r="K83"/>
  <c r="K82" s="1"/>
  <c r="K79"/>
  <c r="K78" s="1"/>
  <c r="K77" s="1"/>
  <c r="K74"/>
  <c r="K72"/>
  <c r="K68"/>
  <c r="K67" s="1"/>
  <c r="K65"/>
  <c r="K63"/>
  <c r="K60"/>
  <c r="K56"/>
  <c r="K54"/>
  <c r="K50"/>
  <c r="K45"/>
  <c r="K43"/>
  <c r="K40"/>
  <c r="K38"/>
  <c r="K37" s="1"/>
  <c r="K33"/>
  <c r="K32" s="1"/>
  <c r="K29"/>
  <c r="K25"/>
  <c r="K22"/>
  <c r="K21"/>
  <c r="K19"/>
  <c r="K18"/>
  <c r="K15"/>
  <c r="K14" s="1"/>
  <c r="K13" s="1"/>
  <c r="K24" l="1"/>
  <c r="K71"/>
  <c r="K70" s="1"/>
  <c r="K89"/>
  <c r="K233"/>
  <c r="K368"/>
  <c r="K528"/>
  <c r="K310"/>
  <c r="K454"/>
  <c r="K581"/>
  <c r="K592"/>
  <c r="K488"/>
  <c r="K207"/>
  <c r="K319"/>
  <c r="K324"/>
  <c r="K342"/>
  <c r="K424"/>
  <c r="K445"/>
  <c r="K507"/>
  <c r="K512"/>
  <c r="K569"/>
  <c r="K610"/>
  <c r="K534"/>
  <c r="K493"/>
  <c r="K465"/>
  <c r="K433"/>
  <c r="K387"/>
  <c r="K357"/>
  <c r="K356" s="1"/>
  <c r="K333"/>
  <c r="K577"/>
  <c r="K367"/>
  <c r="K288"/>
  <c r="K256"/>
  <c r="K99"/>
  <c r="K88" s="1"/>
  <c r="K42"/>
  <c r="K49"/>
  <c r="K53"/>
  <c r="K59"/>
  <c r="K113"/>
  <c r="K120"/>
  <c r="K141"/>
  <c r="K238"/>
  <c r="K243"/>
  <c r="K157"/>
  <c r="K151"/>
  <c r="K146"/>
  <c r="K135"/>
  <c r="K165"/>
  <c r="K81"/>
  <c r="K31"/>
  <c r="K17"/>
  <c r="D15"/>
  <c r="E15"/>
  <c r="E14" s="1"/>
  <c r="D14"/>
  <c r="D13" s="1"/>
  <c r="K76" l="1"/>
  <c r="K318"/>
  <c r="K487"/>
  <c r="K329"/>
  <c r="K506"/>
  <c r="K250"/>
  <c r="K164"/>
  <c r="E13"/>
  <c r="L13" s="1"/>
  <c r="L14"/>
  <c r="K119"/>
  <c r="K48"/>
  <c r="K112"/>
  <c r="K52"/>
  <c r="L15"/>
  <c r="K58"/>
  <c r="K150"/>
  <c r="K134"/>
  <c r="D252"/>
  <c r="E266"/>
  <c r="L266" s="1"/>
  <c r="D266"/>
  <c r="D257"/>
  <c r="D274"/>
  <c r="D272"/>
  <c r="D270"/>
  <c r="D268"/>
  <c r="D264"/>
  <c r="D261"/>
  <c r="D572"/>
  <c r="D570"/>
  <c r="D567"/>
  <c r="D562"/>
  <c r="D557"/>
  <c r="D554"/>
  <c r="D551"/>
  <c r="D549"/>
  <c r="D547"/>
  <c r="D545"/>
  <c r="D541"/>
  <c r="D539"/>
  <c r="D537"/>
  <c r="D535"/>
  <c r="D532"/>
  <c r="D529"/>
  <c r="D526"/>
  <c r="D525" s="1"/>
  <c r="D523"/>
  <c r="D520"/>
  <c r="D513"/>
  <c r="D510"/>
  <c r="D508"/>
  <c r="D349"/>
  <c r="D476"/>
  <c r="D471"/>
  <c r="D468"/>
  <c r="D466"/>
  <c r="D461"/>
  <c r="D459"/>
  <c r="D455"/>
  <c r="D449"/>
  <c r="D446"/>
  <c r="D441"/>
  <c r="D440" s="1"/>
  <c r="D436"/>
  <c r="D434"/>
  <c r="D431"/>
  <c r="D429"/>
  <c r="D425"/>
  <c r="D422"/>
  <c r="D418"/>
  <c r="D415"/>
  <c r="D410"/>
  <c r="D406"/>
  <c r="D408"/>
  <c r="D404"/>
  <c r="D402"/>
  <c r="D400"/>
  <c r="D396"/>
  <c r="D392"/>
  <c r="D388"/>
  <c r="D385"/>
  <c r="D382"/>
  <c r="D376"/>
  <c r="D373"/>
  <c r="D369"/>
  <c r="D263" l="1"/>
  <c r="D445"/>
  <c r="D454"/>
  <c r="D507"/>
  <c r="K47"/>
  <c r="K118"/>
  <c r="D433"/>
  <c r="D528"/>
  <c r="D424"/>
  <c r="D127"/>
  <c r="D125"/>
  <c r="D123"/>
  <c r="D121"/>
  <c r="D315"/>
  <c r="D279"/>
  <c r="D189"/>
  <c r="D621"/>
  <c r="D619"/>
  <c r="D617"/>
  <c r="D615"/>
  <c r="D613"/>
  <c r="D611"/>
  <c r="D331"/>
  <c r="D330" s="1"/>
  <c r="D606"/>
  <c r="D605" s="1"/>
  <c r="D603"/>
  <c r="D602" s="1"/>
  <c r="D600"/>
  <c r="D599" s="1"/>
  <c r="D597"/>
  <c r="D593"/>
  <c r="D589"/>
  <c r="D587"/>
  <c r="D584"/>
  <c r="D582"/>
  <c r="D579"/>
  <c r="D578" s="1"/>
  <c r="D575"/>
  <c r="D574" s="1"/>
  <c r="D569"/>
  <c r="D564"/>
  <c r="D534" s="1"/>
  <c r="D517"/>
  <c r="D512" s="1"/>
  <c r="D504"/>
  <c r="D501"/>
  <c r="D498"/>
  <c r="D494"/>
  <c r="D491"/>
  <c r="D489"/>
  <c r="D484"/>
  <c r="D480"/>
  <c r="D474"/>
  <c r="D465" s="1"/>
  <c r="D421"/>
  <c r="D413"/>
  <c r="D394"/>
  <c r="D380"/>
  <c r="D368" s="1"/>
  <c r="D364"/>
  <c r="D362"/>
  <c r="D358"/>
  <c r="D354"/>
  <c r="D353" s="1"/>
  <c r="D351"/>
  <c r="D343"/>
  <c r="D347"/>
  <c r="D345"/>
  <c r="D338"/>
  <c r="D334"/>
  <c r="D327"/>
  <c r="D325"/>
  <c r="D322"/>
  <c r="D320"/>
  <c r="D313"/>
  <c r="D311"/>
  <c r="D308"/>
  <c r="D307" s="1"/>
  <c r="D303"/>
  <c r="D301"/>
  <c r="D299"/>
  <c r="D293"/>
  <c r="D286"/>
  <c r="D284"/>
  <c r="D282"/>
  <c r="D276"/>
  <c r="D259"/>
  <c r="D254"/>
  <c r="D251" s="1"/>
  <c r="D248"/>
  <c r="D246"/>
  <c r="D239"/>
  <c r="D238" s="1"/>
  <c r="D236"/>
  <c r="D234"/>
  <c r="D230"/>
  <c r="D227"/>
  <c r="D224"/>
  <c r="D221"/>
  <c r="D218"/>
  <c r="D214"/>
  <c r="D211"/>
  <c r="D208"/>
  <c r="D204"/>
  <c r="D201"/>
  <c r="D198"/>
  <c r="D195"/>
  <c r="D192"/>
  <c r="D186"/>
  <c r="D184"/>
  <c r="D181"/>
  <c r="D178"/>
  <c r="D175"/>
  <c r="D171"/>
  <c r="D166"/>
  <c r="D168"/>
  <c r="D162"/>
  <c r="D161" s="1"/>
  <c r="D159"/>
  <c r="D158" s="1"/>
  <c r="D155"/>
  <c r="D154" s="1"/>
  <c r="D152"/>
  <c r="D151" s="1"/>
  <c r="D150" s="1"/>
  <c r="D147"/>
  <c r="D146" s="1"/>
  <c r="D144"/>
  <c r="D142"/>
  <c r="D139"/>
  <c r="D138" s="1"/>
  <c r="D136"/>
  <c r="D135" s="1"/>
  <c r="D131"/>
  <c r="D129"/>
  <c r="D114"/>
  <c r="D113" s="1"/>
  <c r="D112" s="1"/>
  <c r="D110"/>
  <c r="D109" s="1"/>
  <c r="D107"/>
  <c r="D106" s="1"/>
  <c r="D104"/>
  <c r="D102"/>
  <c r="D100"/>
  <c r="D96"/>
  <c r="D94"/>
  <c r="D90"/>
  <c r="D86"/>
  <c r="D85" s="1"/>
  <c r="D83"/>
  <c r="D82" s="1"/>
  <c r="D79"/>
  <c r="D78" s="1"/>
  <c r="D77" s="1"/>
  <c r="D74"/>
  <c r="D72"/>
  <c r="D68"/>
  <c r="D67" s="1"/>
  <c r="D63"/>
  <c r="D60"/>
  <c r="D56"/>
  <c r="D54"/>
  <c r="D50"/>
  <c r="D49" s="1"/>
  <c r="D48" s="1"/>
  <c r="D45"/>
  <c r="D43"/>
  <c r="D40"/>
  <c r="D38"/>
  <c r="D33"/>
  <c r="D32" s="1"/>
  <c r="D29"/>
  <c r="D25"/>
  <c r="D22"/>
  <c r="D21" s="1"/>
  <c r="D19"/>
  <c r="D18" s="1"/>
  <c r="L551"/>
  <c r="E406"/>
  <c r="L406" s="1"/>
  <c r="E297"/>
  <c r="L297" s="1"/>
  <c r="E65"/>
  <c r="L65" s="1"/>
  <c r="E351"/>
  <c r="L351" s="1"/>
  <c r="E349"/>
  <c r="L349" s="1"/>
  <c r="E63"/>
  <c r="L63" s="1"/>
  <c r="K625" l="1"/>
  <c r="D256"/>
  <c r="D333"/>
  <c r="D387"/>
  <c r="D581"/>
  <c r="D577" s="1"/>
  <c r="D586"/>
  <c r="D610"/>
  <c r="D24"/>
  <c r="D17" s="1"/>
  <c r="D59"/>
  <c r="D58" s="1"/>
  <c r="D120"/>
  <c r="D119" s="1"/>
  <c r="D289"/>
  <c r="D288" s="1"/>
  <c r="D319"/>
  <c r="D342"/>
  <c r="D367"/>
  <c r="D479"/>
  <c r="D478" s="1"/>
  <c r="D488"/>
  <c r="D493"/>
  <c r="D500"/>
  <c r="D506"/>
  <c r="D278"/>
  <c r="D310"/>
  <c r="D592"/>
  <c r="D37"/>
  <c r="D42"/>
  <c r="D207"/>
  <c r="D233"/>
  <c r="D357"/>
  <c r="D356" s="1"/>
  <c r="D89"/>
  <c r="D99"/>
  <c r="D88" s="1"/>
  <c r="D71"/>
  <c r="D70" s="1"/>
  <c r="D141"/>
  <c r="D157"/>
  <c r="D324"/>
  <c r="D165"/>
  <c r="D134"/>
  <c r="D81"/>
  <c r="D53"/>
  <c r="D52" s="1"/>
  <c r="E60"/>
  <c r="E404"/>
  <c r="L404" s="1"/>
  <c r="E380"/>
  <c r="L380" s="1"/>
  <c r="E295"/>
  <c r="L295" s="1"/>
  <c r="E621"/>
  <c r="L621" s="1"/>
  <c r="D329" l="1"/>
  <c r="D47"/>
  <c r="D164"/>
  <c r="D31"/>
  <c r="D487"/>
  <c r="E59"/>
  <c r="L59" s="1"/>
  <c r="L60"/>
  <c r="D118"/>
  <c r="D250"/>
  <c r="D318"/>
  <c r="D76"/>
  <c r="E572"/>
  <c r="L572" s="1"/>
  <c r="D625" l="1"/>
  <c r="E400"/>
  <c r="L400" s="1"/>
  <c r="E166"/>
  <c r="L166" s="1"/>
  <c r="E611"/>
  <c r="L611" s="1"/>
  <c r="E619"/>
  <c r="L619" s="1"/>
  <c r="E320"/>
  <c r="L320" s="1"/>
  <c r="E402"/>
  <c r="L402" s="1"/>
  <c r="E408"/>
  <c r="L408" s="1"/>
  <c r="E315"/>
  <c r="L315" s="1"/>
  <c r="E331"/>
  <c r="E429"/>
  <c r="L429" s="1"/>
  <c r="E330" l="1"/>
  <c r="L330" s="1"/>
  <c r="L331"/>
  <c r="E189"/>
  <c r="L189" s="1"/>
  <c r="E418"/>
  <c r="L418" s="1"/>
  <c r="E279"/>
  <c r="L279" s="1"/>
  <c r="E615"/>
  <c r="L615" s="1"/>
  <c r="E613"/>
  <c r="L613" s="1"/>
  <c r="E517"/>
  <c r="L517" s="1"/>
  <c r="E415"/>
  <c r="L415" s="1"/>
  <c r="E529" l="1"/>
  <c r="L529" s="1"/>
  <c r="E121"/>
  <c r="L121" s="1"/>
  <c r="E343"/>
  <c r="L343" s="1"/>
  <c r="E125"/>
  <c r="L125" s="1"/>
  <c r="E617"/>
  <c r="E476"/>
  <c r="L476" s="1"/>
  <c r="E587"/>
  <c r="L587" s="1"/>
  <c r="E610" l="1"/>
  <c r="L610" s="1"/>
  <c r="L617"/>
  <c r="E123"/>
  <c r="L123" s="1"/>
  <c r="E547"/>
  <c r="L547" s="1"/>
  <c r="E246"/>
  <c r="L246" s="1"/>
  <c r="E248"/>
  <c r="L248" s="1"/>
  <c r="E244"/>
  <c r="L244" s="1"/>
  <c r="E127"/>
  <c r="L127" s="1"/>
  <c r="E243" l="1"/>
  <c r="L243" s="1"/>
  <c r="E589" l="1"/>
  <c r="E345"/>
  <c r="L345" s="1"/>
  <c r="E586" l="1"/>
  <c r="L586" s="1"/>
  <c r="L589"/>
  <c r="E152"/>
  <c r="E56"/>
  <c r="L56" s="1"/>
  <c r="E54"/>
  <c r="L54" s="1"/>
  <c r="E394"/>
  <c r="L394" s="1"/>
  <c r="E234"/>
  <c r="L234" s="1"/>
  <c r="E539"/>
  <c r="L539" s="1"/>
  <c r="E45"/>
  <c r="L45" s="1"/>
  <c r="E43"/>
  <c r="L43" s="1"/>
  <c r="E151" l="1"/>
  <c r="L151" s="1"/>
  <c r="L152"/>
  <c r="E53"/>
  <c r="L53" s="1"/>
  <c r="E42"/>
  <c r="L42" s="1"/>
  <c r="E549"/>
  <c r="L549" s="1"/>
  <c r="E579" l="1"/>
  <c r="E584"/>
  <c r="L584" s="1"/>
  <c r="E582"/>
  <c r="L582" s="1"/>
  <c r="E354"/>
  <c r="E532"/>
  <c r="E347"/>
  <c r="E342" l="1"/>
  <c r="L342" s="1"/>
  <c r="L347"/>
  <c r="E353"/>
  <c r="L353" s="1"/>
  <c r="L354"/>
  <c r="E528"/>
  <c r="L528" s="1"/>
  <c r="E578"/>
  <c r="L578" s="1"/>
  <c r="L579"/>
  <c r="E581"/>
  <c r="E577" l="1"/>
  <c r="L577" s="1"/>
  <c r="L581"/>
  <c r="E308"/>
  <c r="E303"/>
  <c r="L303" s="1"/>
  <c r="E72"/>
  <c r="L72" s="1"/>
  <c r="E307" l="1"/>
  <c r="L307" s="1"/>
  <c r="L308"/>
  <c r="E461"/>
  <c r="L461" s="1"/>
  <c r="E449"/>
  <c r="L449" s="1"/>
  <c r="E446"/>
  <c r="L446" s="1"/>
  <c r="E441"/>
  <c r="L441" s="1"/>
  <c r="E425"/>
  <c r="L425" s="1"/>
  <c r="E396"/>
  <c r="L396" s="1"/>
  <c r="E388"/>
  <c r="L388" s="1"/>
  <c r="E385"/>
  <c r="L385" s="1"/>
  <c r="E224"/>
  <c r="L224" s="1"/>
  <c r="E211"/>
  <c r="E208"/>
  <c r="L208" s="1"/>
  <c r="E201"/>
  <c r="L201" s="1"/>
  <c r="E100"/>
  <c r="L100" s="1"/>
  <c r="E593"/>
  <c r="L593" s="1"/>
  <c r="E299"/>
  <c r="L299" s="1"/>
  <c r="E293"/>
  <c r="L293" s="1"/>
  <c r="E274"/>
  <c r="L274" s="1"/>
  <c r="E272"/>
  <c r="L272" s="1"/>
  <c r="E327" l="1"/>
  <c r="L327" s="1"/>
  <c r="E325"/>
  <c r="L325" s="1"/>
  <c r="E562"/>
  <c r="L562" s="1"/>
  <c r="E155"/>
  <c r="E154" l="1"/>
  <c r="E324"/>
  <c r="L324" s="1"/>
  <c r="E431"/>
  <c r="E286"/>
  <c r="L286" s="1"/>
  <c r="E284"/>
  <c r="L284" s="1"/>
  <c r="E261"/>
  <c r="L261" s="1"/>
  <c r="E239"/>
  <c r="L239" s="1"/>
  <c r="E392"/>
  <c r="L392" s="1"/>
  <c r="E424" l="1"/>
  <c r="L424" s="1"/>
  <c r="L431"/>
  <c r="E131"/>
  <c r="L131" s="1"/>
  <c r="E171"/>
  <c r="L171" s="1"/>
  <c r="E214"/>
  <c r="L214" s="1"/>
  <c r="E557"/>
  <c r="L557" s="1"/>
  <c r="E68"/>
  <c r="L68" s="1"/>
  <c r="E67" l="1"/>
  <c r="E259"/>
  <c r="L259" s="1"/>
  <c r="E147"/>
  <c r="L147" s="1"/>
  <c r="E58" l="1"/>
  <c r="L58" s="1"/>
  <c r="L67"/>
  <c r="E570"/>
  <c r="E597"/>
  <c r="L597" s="1"/>
  <c r="E338"/>
  <c r="L338" s="1"/>
  <c r="E144"/>
  <c r="L144" s="1"/>
  <c r="E313"/>
  <c r="L313" s="1"/>
  <c r="E311"/>
  <c r="L311" s="1"/>
  <c r="E422"/>
  <c r="E413"/>
  <c r="L413" s="1"/>
  <c r="E421" l="1"/>
  <c r="L421" s="1"/>
  <c r="L422"/>
  <c r="E569"/>
  <c r="L569" s="1"/>
  <c r="L570"/>
  <c r="E310"/>
  <c r="L310" s="1"/>
  <c r="E592"/>
  <c r="L592" s="1"/>
  <c r="E545"/>
  <c r="L545" s="1"/>
  <c r="E142"/>
  <c r="E129"/>
  <c r="E74"/>
  <c r="E52"/>
  <c r="L52" s="1"/>
  <c r="E120" l="1"/>
  <c r="L120" s="1"/>
  <c r="L129"/>
  <c r="E71"/>
  <c r="L71" s="1"/>
  <c r="L74"/>
  <c r="E141"/>
  <c r="L141" s="1"/>
  <c r="L142"/>
  <c r="E162"/>
  <c r="E575"/>
  <c r="E289"/>
  <c r="L289" s="1"/>
  <c r="E150"/>
  <c r="L150" s="1"/>
  <c r="E146"/>
  <c r="L146" s="1"/>
  <c r="E136"/>
  <c r="E159"/>
  <c r="E139"/>
  <c r="E40"/>
  <c r="E38"/>
  <c r="L38" s="1"/>
  <c r="E535"/>
  <c r="L535" s="1"/>
  <c r="E520"/>
  <c r="L520" s="1"/>
  <c r="E606"/>
  <c r="E541"/>
  <c r="L541" s="1"/>
  <c r="E484"/>
  <c r="L484" s="1"/>
  <c r="E480"/>
  <c r="L480" s="1"/>
  <c r="E334"/>
  <c r="E322"/>
  <c r="L322" s="1"/>
  <c r="E301"/>
  <c r="L301" s="1"/>
  <c r="E186"/>
  <c r="L186" s="1"/>
  <c r="E104"/>
  <c r="L104" s="1"/>
  <c r="E79"/>
  <c r="E50"/>
  <c r="E29"/>
  <c r="L29" s="1"/>
  <c r="E25"/>
  <c r="L25" s="1"/>
  <c r="E22"/>
  <c r="E19"/>
  <c r="E33"/>
  <c r="E358"/>
  <c r="L358" s="1"/>
  <c r="E600"/>
  <c r="E204"/>
  <c r="L204" s="1"/>
  <c r="E119" l="1"/>
  <c r="L119" s="1"/>
  <c r="E599"/>
  <c r="L599" s="1"/>
  <c r="L600"/>
  <c r="E32"/>
  <c r="L32" s="1"/>
  <c r="L33"/>
  <c r="E21"/>
  <c r="L21" s="1"/>
  <c r="L22"/>
  <c r="E78"/>
  <c r="L79"/>
  <c r="E138"/>
  <c r="L138" s="1"/>
  <c r="L139"/>
  <c r="E161"/>
  <c r="L161" s="1"/>
  <c r="L162"/>
  <c r="E18"/>
  <c r="L18" s="1"/>
  <c r="L19"/>
  <c r="L50"/>
  <c r="E49"/>
  <c r="E333"/>
  <c r="L333" s="1"/>
  <c r="L334"/>
  <c r="E605"/>
  <c r="L605" s="1"/>
  <c r="L606"/>
  <c r="E158"/>
  <c r="L158" s="1"/>
  <c r="L159"/>
  <c r="E135"/>
  <c r="L135" s="1"/>
  <c r="L136"/>
  <c r="E574"/>
  <c r="L574" s="1"/>
  <c r="L575"/>
  <c r="E288"/>
  <c r="L288" s="1"/>
  <c r="E319"/>
  <c r="E134"/>
  <c r="L134" s="1"/>
  <c r="E37"/>
  <c r="E70"/>
  <c r="L70" s="1"/>
  <c r="E479"/>
  <c r="E24"/>
  <c r="E230"/>
  <c r="L230" s="1"/>
  <c r="E513"/>
  <c r="L513" s="1"/>
  <c r="E523"/>
  <c r="L523" s="1"/>
  <c r="E510"/>
  <c r="L510" s="1"/>
  <c r="E508"/>
  <c r="L508" s="1"/>
  <c r="E526"/>
  <c r="E537"/>
  <c r="L537" s="1"/>
  <c r="E554"/>
  <c r="L554" s="1"/>
  <c r="E564"/>
  <c r="L564" s="1"/>
  <c r="E567"/>
  <c r="L567" s="1"/>
  <c r="E83"/>
  <c r="E86"/>
  <c r="E90"/>
  <c r="L90" s="1"/>
  <c r="E94"/>
  <c r="L94" s="1"/>
  <c r="E96"/>
  <c r="L96" s="1"/>
  <c r="E102"/>
  <c r="E107"/>
  <c r="E110"/>
  <c r="E114"/>
  <c r="E168"/>
  <c r="L168" s="1"/>
  <c r="E175"/>
  <c r="L175" s="1"/>
  <c r="E178"/>
  <c r="L178" s="1"/>
  <c r="E181"/>
  <c r="L181" s="1"/>
  <c r="E184"/>
  <c r="L184" s="1"/>
  <c r="E192"/>
  <c r="L192" s="1"/>
  <c r="E195"/>
  <c r="L195" s="1"/>
  <c r="E198"/>
  <c r="L198" s="1"/>
  <c r="E218"/>
  <c r="L218" s="1"/>
  <c r="E221"/>
  <c r="L221" s="1"/>
  <c r="E227"/>
  <c r="L227" s="1"/>
  <c r="E236"/>
  <c r="E238"/>
  <c r="L238" s="1"/>
  <c r="E252"/>
  <c r="L252" s="1"/>
  <c r="E257"/>
  <c r="L257" s="1"/>
  <c r="E268"/>
  <c r="L268" s="1"/>
  <c r="E270"/>
  <c r="E276"/>
  <c r="L276" s="1"/>
  <c r="E282"/>
  <c r="E254"/>
  <c r="L254" s="1"/>
  <c r="E362"/>
  <c r="L362" s="1"/>
  <c r="E364"/>
  <c r="L364" s="1"/>
  <c r="E369"/>
  <c r="L369" s="1"/>
  <c r="E376"/>
  <c r="L376" s="1"/>
  <c r="E382"/>
  <c r="L382" s="1"/>
  <c r="E373"/>
  <c r="L373" s="1"/>
  <c r="E410"/>
  <c r="E436"/>
  <c r="L436" s="1"/>
  <c r="E434"/>
  <c r="L434" s="1"/>
  <c r="E440"/>
  <c r="L440" s="1"/>
  <c r="E455"/>
  <c r="L455" s="1"/>
  <c r="E459"/>
  <c r="L459" s="1"/>
  <c r="E466"/>
  <c r="L466" s="1"/>
  <c r="E468"/>
  <c r="L468" s="1"/>
  <c r="E471"/>
  <c r="L471" s="1"/>
  <c r="E474"/>
  <c r="L474" s="1"/>
  <c r="E489"/>
  <c r="L489" s="1"/>
  <c r="E491"/>
  <c r="L491" s="1"/>
  <c r="E494"/>
  <c r="L494" s="1"/>
  <c r="E498"/>
  <c r="L498" s="1"/>
  <c r="E501"/>
  <c r="L501" s="1"/>
  <c r="E504"/>
  <c r="L504" s="1"/>
  <c r="E603"/>
  <c r="J180"/>
  <c r="I180"/>
  <c r="H180"/>
  <c r="G84"/>
  <c r="G78"/>
  <c r="G51"/>
  <c r="F183"/>
  <c r="G183"/>
  <c r="F181"/>
  <c r="G181"/>
  <c r="F194"/>
  <c r="G194"/>
  <c r="F84"/>
  <c r="F78"/>
  <c r="F51"/>
  <c r="F174"/>
  <c r="F170"/>
  <c r="F184"/>
  <c r="F200"/>
  <c r="F199" s="1"/>
  <c r="F488"/>
  <c r="F494"/>
  <c r="F498"/>
  <c r="F510"/>
  <c r="F507" s="1"/>
  <c r="F513"/>
  <c r="F517"/>
  <c r="F520"/>
  <c r="F526"/>
  <c r="F528"/>
  <c r="F534"/>
  <c r="F537"/>
  <c r="F555"/>
  <c r="F554" s="1"/>
  <c r="G494"/>
  <c r="G498"/>
  <c r="G192"/>
  <c r="F192"/>
  <c r="G184"/>
  <c r="G197"/>
  <c r="F197"/>
  <c r="G170"/>
  <c r="H170"/>
  <c r="I170"/>
  <c r="J170"/>
  <c r="G174"/>
  <c r="G200"/>
  <c r="G199" s="1"/>
  <c r="G555"/>
  <c r="G554" s="1"/>
  <c r="G510"/>
  <c r="G507" s="1"/>
  <c r="G513"/>
  <c r="G517"/>
  <c r="G520"/>
  <c r="G526"/>
  <c r="G528"/>
  <c r="G534"/>
  <c r="G537"/>
  <c r="E329" l="1"/>
  <c r="L329" s="1"/>
  <c r="E157"/>
  <c r="L157" s="1"/>
  <c r="E118"/>
  <c r="L118" s="1"/>
  <c r="E233"/>
  <c r="L233" s="1"/>
  <c r="L236"/>
  <c r="E113"/>
  <c r="L114"/>
  <c r="E106"/>
  <c r="L106" s="1"/>
  <c r="L107"/>
  <c r="E82"/>
  <c r="L82" s="1"/>
  <c r="L83"/>
  <c r="E478"/>
  <c r="L478" s="1"/>
  <c r="L479"/>
  <c r="E77"/>
  <c r="L77" s="1"/>
  <c r="L78"/>
  <c r="E602"/>
  <c r="L602" s="1"/>
  <c r="L603"/>
  <c r="E387"/>
  <c r="L387" s="1"/>
  <c r="L410"/>
  <c r="E278"/>
  <c r="L278" s="1"/>
  <c r="L282"/>
  <c r="E264"/>
  <c r="L270"/>
  <c r="E109"/>
  <c r="L109" s="1"/>
  <c r="L110"/>
  <c r="E99"/>
  <c r="L99" s="1"/>
  <c r="L102"/>
  <c r="E85"/>
  <c r="L85" s="1"/>
  <c r="L86"/>
  <c r="E525"/>
  <c r="L525" s="1"/>
  <c r="L526"/>
  <c r="E17"/>
  <c r="L17" s="1"/>
  <c r="L24"/>
  <c r="E31"/>
  <c r="L31" s="1"/>
  <c r="L37"/>
  <c r="E318"/>
  <c r="L318" s="1"/>
  <c r="L319"/>
  <c r="E48"/>
  <c r="L49"/>
  <c r="E368"/>
  <c r="L368" s="1"/>
  <c r="E165"/>
  <c r="L165" s="1"/>
  <c r="E534"/>
  <c r="L534" s="1"/>
  <c r="E256"/>
  <c r="L256" s="1"/>
  <c r="E207"/>
  <c r="L207" s="1"/>
  <c r="E512"/>
  <c r="L512" s="1"/>
  <c r="E465"/>
  <c r="L465" s="1"/>
  <c r="E89"/>
  <c r="L89" s="1"/>
  <c r="E251"/>
  <c r="L251" s="1"/>
  <c r="E357"/>
  <c r="E454"/>
  <c r="L454" s="1"/>
  <c r="F169"/>
  <c r="G15"/>
  <c r="F512"/>
  <c r="F506" s="1"/>
  <c r="F493"/>
  <c r="F487" s="1"/>
  <c r="G180"/>
  <c r="G179" s="1"/>
  <c r="E488"/>
  <c r="L488" s="1"/>
  <c r="G512"/>
  <c r="G506" s="1"/>
  <c r="E445"/>
  <c r="L445" s="1"/>
  <c r="G169"/>
  <c r="G493"/>
  <c r="G487" s="1"/>
  <c r="E500"/>
  <c r="L500" s="1"/>
  <c r="E493"/>
  <c r="L493" s="1"/>
  <c r="E433"/>
  <c r="L433" s="1"/>
  <c r="E507"/>
  <c r="L507" s="1"/>
  <c r="F15"/>
  <c r="F180"/>
  <c r="F179" s="1"/>
  <c r="E81" l="1"/>
  <c r="L81" s="1"/>
  <c r="E356"/>
  <c r="L356" s="1"/>
  <c r="L357"/>
  <c r="E47"/>
  <c r="L47" s="1"/>
  <c r="L48"/>
  <c r="E263"/>
  <c r="L263" s="1"/>
  <c r="L264"/>
  <c r="E112"/>
  <c r="L112" s="1"/>
  <c r="L113"/>
  <c r="E367"/>
  <c r="L367" s="1"/>
  <c r="E250"/>
  <c r="L250" s="1"/>
  <c r="E506"/>
  <c r="L506" s="1"/>
  <c r="E164"/>
  <c r="L164" s="1"/>
  <c r="F13"/>
  <c r="F625" s="1"/>
  <c r="G13"/>
  <c r="G625" s="1"/>
  <c r="E88"/>
  <c r="E487"/>
  <c r="L487" s="1"/>
  <c r="E76" l="1"/>
  <c r="L88"/>
  <c r="E625" l="1"/>
  <c r="L76"/>
  <c r="L625" l="1"/>
</calcChain>
</file>

<file path=xl/sharedStrings.xml><?xml version="1.0" encoding="utf-8"?>
<sst xmlns="http://schemas.openxmlformats.org/spreadsheetml/2006/main" count="1530" uniqueCount="586">
  <si>
    <t>100</t>
  </si>
  <si>
    <t>(тыс.рублей)</t>
  </si>
  <si>
    <t>ВР</t>
  </si>
  <si>
    <t>Наименование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</si>
  <si>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</si>
  <si>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</si>
  <si>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</si>
  <si>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</si>
  <si>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</si>
  <si>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</si>
  <si>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</si>
  <si>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</si>
  <si>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</si>
  <si>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</si>
  <si>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</si>
  <si>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</si>
  <si>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</si>
  <si>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</si>
  <si>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</si>
  <si>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</si>
  <si>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</si>
  <si>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</si>
  <si>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</si>
  <si>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</si>
  <si>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</si>
  <si>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</si>
  <si>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</si>
  <si>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</si>
  <si>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</si>
  <si>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</si>
  <si>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</si>
  <si>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</si>
  <si>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</si>
  <si>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</si>
  <si>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</si>
  <si>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</si>
  <si>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</si>
  <si>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</si>
  <si>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</si>
  <si>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</si>
  <si>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</si>
  <si>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</si>
  <si>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</si>
  <si>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</si>
  <si>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</si>
  <si>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</si>
  <si>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</si>
  <si>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</si>
  <si>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</si>
  <si>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</si>
  <si>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</si>
  <si>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</si>
  <si>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</si>
  <si>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</si>
  <si>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</si>
  <si>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</si>
  <si>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</si>
  <si>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</si>
  <si>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</si>
  <si>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</si>
  <si>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</si>
  <si>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</si>
  <si>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</si>
  <si>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</si>
  <si>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</si>
  <si>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</si>
  <si>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</si>
  <si>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</si>
  <si>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</si>
  <si>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</si>
  <si>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</si>
  <si>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</si>
  <si>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</si>
  <si>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</si>
  <si>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</si>
  <si>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</si>
  <si>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</si>
  <si>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</si>
  <si>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</si>
  <si>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</si>
  <si>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</si>
  <si>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</si>
  <si>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</si>
  <si>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</si>
  <si>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</si>
  <si>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</si>
  <si>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</si>
  <si>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</si>
  <si>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</si>
  <si>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</si>
  <si>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</si>
  <si>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</si>
  <si>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</si>
  <si>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</si>
  <si>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</si>
  <si>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</si>
  <si>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</si>
  <si>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</si>
  <si>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</si>
  <si>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</si>
  <si>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</si>
  <si>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</si>
  <si>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</si>
  <si>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</si>
  <si>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</si>
  <si>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</si>
  <si>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</si>
  <si>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</si>
  <si>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</si>
  <si>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</si>
  <si>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</si>
  <si>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</si>
  <si>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</si>
  <si>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</si>
  <si>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</si>
  <si>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</si>
  <si>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</si>
  <si>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</si>
  <si>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</si>
  <si>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</si>
  <si>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</si>
  <si>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</si>
  <si>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</si>
  <si>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</si>
  <si>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</si>
  <si>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</si>
  <si>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</si>
  <si>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</si>
  <si>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</si>
  <si>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</si>
  <si>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</si>
  <si>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</si>
  <si>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</si>
  <si>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</si>
  <si>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</si>
  <si>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</si>
  <si>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</si>
  <si>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</si>
  <si>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</si>
  <si>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</si>
  <si>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</si>
  <si>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</si>
  <si>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</si>
  <si>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</si>
  <si>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</si>
  <si>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</si>
  <si>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</si>
  <si>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</si>
  <si>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</si>
  <si>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</si>
  <si>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</si>
  <si>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</si>
  <si>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</si>
  <si>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</si>
  <si>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</si>
  <si>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</si>
  <si>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</si>
  <si>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</si>
  <si>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</si>
  <si>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</si>
  <si>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</si>
  <si>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</si>
  <si>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</si>
  <si>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</si>
  <si>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</si>
  <si>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</si>
  <si>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</si>
  <si>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</si>
  <si>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</si>
  <si>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</si>
  <si>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</si>
  <si>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</si>
  <si>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</si>
  <si>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</si>
  <si>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</si>
  <si>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</si>
  <si>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</si>
  <si>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</si>
  <si>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</si>
  <si>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</si>
  <si>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</si>
  <si>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</si>
  <si>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</si>
  <si>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</si>
  <si>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</si>
  <si>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</si>
  <si>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</si>
  <si>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</si>
  <si>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</si>
  <si>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</si>
  <si>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</si>
  <si>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</si>
  <si>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</si>
  <si>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</si>
  <si>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</si>
  <si>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</si>
  <si>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</si>
  <si>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</si>
  <si>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</si>
  <si>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</si>
  <si>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</si>
  <si>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</si>
  <si>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</si>
  <si>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</si>
  <si>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</si>
  <si>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</si>
  <si>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</si>
  <si>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</si>
  <si>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</si>
  <si>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</si>
  <si>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</si>
  <si>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</si>
  <si>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</si>
  <si>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</si>
  <si>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</si>
  <si>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</si>
  <si>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</si>
  <si>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</si>
  <si>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</si>
  <si>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</si>
  <si>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</si>
  <si>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</si>
  <si>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</si>
  <si>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</si>
  <si>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</si>
  <si>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</si>
  <si>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</si>
  <si>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</si>
  <si>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</si>
  <si>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</si>
  <si>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</si>
  <si>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</si>
  <si>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</si>
  <si>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</si>
  <si>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</si>
  <si>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</si>
  <si>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</si>
  <si>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</si>
  <si>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</si>
  <si>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</si>
  <si>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</si>
  <si>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</si>
  <si>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</si>
  <si>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</si>
  <si>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</si>
  <si>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</si>
  <si>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</si>
  <si>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</si>
  <si>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</si>
  <si>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</si>
  <si>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</si>
  <si>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</si>
  <si>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</si>
  <si>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</si>
  <si>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</si>
  <si>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</si>
  <si>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</si>
  <si>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</si>
  <si>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</si>
  <si>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</si>
  <si>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</si>
  <si>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</si>
  <si>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</si>
  <si>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</si>
  <si>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</si>
  <si>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15 0 01 11010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</si>
  <si>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</si>
  <si>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</si>
  <si>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</si>
  <si>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</si>
  <si>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</si>
  <si>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</si>
  <si>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</si>
  <si>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</si>
  <si>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</si>
  <si>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</si>
  <si>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</si>
  <si>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</si>
  <si>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</si>
  <si>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</si>
  <si>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</si>
  <si>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</si>
  <si>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</si>
  <si>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</si>
  <si>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</si>
  <si>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</si>
  <si>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</si>
  <si>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</si>
  <si>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</si>
  <si>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</si>
  <si>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</si>
  <si>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</si>
  <si>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</si>
  <si>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</si>
  <si>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</si>
  <si>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</si>
  <si>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</si>
  <si>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</si>
  <si>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</si>
  <si>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</si>
  <si>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</si>
  <si>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</si>
  <si>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</si>
  <si>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</si>
  <si>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</si>
  <si>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</si>
  <si>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</si>
  <si>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</si>
  <si>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</si>
  <si>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</si>
  <si>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</si>
  <si>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</si>
  <si>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</si>
  <si>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</si>
  <si>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</si>
  <si>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</si>
  <si>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</si>
  <si>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</si>
  <si>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</si>
  <si>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</si>
  <si>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</si>
  <si>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</si>
  <si>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</si>
  <si>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</si>
  <si>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</si>
  <si>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</si>
  <si>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</si>
  <si>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</si>
  <si>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</si>
  <si>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</si>
  <si>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</si>
  <si>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</si>
  <si>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</si>
  <si>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</si>
  <si>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</si>
  <si>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</si>
  <si>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</si>
  <si>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</si>
  <si>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</si>
  <si>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</si>
  <si>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</si>
  <si>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04 2 01 00000</t>
  </si>
  <si>
    <t>Расходы на строительство пешеходных дорожек</t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</si>
  <si>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</si>
  <si>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</si>
  <si>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</si>
  <si>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</si>
  <si>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</si>
  <si>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</si>
  <si>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</si>
  <si>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</si>
  <si>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</si>
  <si>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</si>
  <si>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</si>
  <si>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</si>
  <si>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</si>
  <si>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</si>
  <si>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</si>
  <si>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</si>
  <si>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</si>
  <si>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</si>
  <si>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</si>
  <si>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</si>
  <si>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</si>
  <si>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</si>
  <si>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</si>
  <si>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</si>
  <si>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</si>
  <si>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</si>
  <si>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</si>
  <si>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</si>
  <si>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</si>
  <si>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</si>
  <si>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>10 0 05 00000</t>
  </si>
  <si>
    <t>10 0 05 S6420</t>
  </si>
  <si>
    <t>10 0 05 G6420</t>
  </si>
  <si>
    <t>07 2 03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</si>
  <si>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</si>
  <si>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</si>
  <si>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</si>
  <si>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</si>
  <si>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</si>
  <si>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</si>
  <si>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</si>
  <si>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</si>
  <si>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</si>
  <si>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</si>
  <si>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</si>
  <si>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Непрограммные расходы исполнительного органа в области культуры</t>
  </si>
  <si>
    <t>Расходы на строительство библиотеки</t>
  </si>
  <si>
    <t>10 0 02 28100</t>
  </si>
  <si>
    <t>09 0 05 S0270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</si>
  <si>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</si>
  <si>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</si>
  <si>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09 0 05 70270</t>
  </si>
  <si>
    <t>Основное мероприятие "Доступная среда"</t>
  </si>
  <si>
    <t>09 0 05 00000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</si>
  <si>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</si>
  <si>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15 0 04 00000</t>
  </si>
  <si>
    <t>10 0 03 77090</t>
  </si>
  <si>
    <t>10 0 04 77090</t>
  </si>
  <si>
    <t>10 0 03 S7090</t>
  </si>
  <si>
    <t>10 0 04 S7090</t>
  </si>
  <si>
    <t>17 0 04 S6690</t>
  </si>
  <si>
    <t>Основное мероприятие "Профессиональная подготовка переподготовка и повышение квалификации"</t>
  </si>
  <si>
    <t>Повышение заработной платы работников муниципальных учреждений культуры за счет средств местного бюджета</t>
  </si>
  <si>
    <t>Повышение заработной платы работников муниципальных учреждений культуры за счет средств краевого бюджета</t>
  </si>
  <si>
    <t xml:space="preserve">Резервные фонды 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</si>
  <si>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</si>
  <si>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</si>
  <si>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51 5 00 20070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</si>
  <si>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</si>
  <si>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</si>
  <si>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11 0 02 00000</t>
  </si>
  <si>
    <t>Повышение заработной платы работникам муниципальных учреждений культуры за счет средств краевого бюджета</t>
  </si>
  <si>
    <t>10 0 02 77090</t>
  </si>
  <si>
    <t>Повышение заработной платы работникам муниципальных учреждений культуры за счет средств местного бюджета</t>
  </si>
  <si>
    <t>10 0 02 S7090</t>
  </si>
  <si>
    <t>09 0 01 78260</t>
  </si>
  <si>
    <t>09 0 Р1 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</si>
  <si>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 за счет средств краевого бюджета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</si>
  <si>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</si>
  <si>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</si>
  <si>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</si>
  <si>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</si>
  <si>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округе</t>
    </r>
    <r>
      <rPr>
        <b/>
        <sz val="14"/>
        <rFont val="Calibri"/>
        <family val="2"/>
        <charset val="204"/>
      </rPr>
      <t>»</t>
    </r>
  </si>
  <si>
    <t xml:space="preserve">Оказание несвязанной поддержки сельсклхозяйственным товаропроизводителям в области растенееводства 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</si>
  <si>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округе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</si>
  <si>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</si>
  <si>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</si>
  <si>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</si>
  <si>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 xml:space="preserve">Основное мероприятие"Реализация проектов развития территорий муниципальных образований, основанных на местных инициативах" </t>
  </si>
  <si>
    <t>Региональный проект "Культурная среда"</t>
  </si>
  <si>
    <t>Поддержка отрасли культуры (обеспечение муниципальных учреждений культуры в сельской местности специализированным автотранспортом)</t>
  </si>
  <si>
    <t>10 0 А1 55196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</si>
  <si>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 Исполнение полномочий администрации Советского городского округа в области градостроительной деятельности</t>
    </r>
    <r>
      <rPr>
        <b/>
        <sz val="14"/>
        <rFont val="Calibri"/>
        <family val="2"/>
        <charset val="204"/>
      </rPr>
      <t>»</t>
    </r>
  </si>
  <si>
    <t>Основное мероприятие "Обеспечение функций органов местного самоуправления"</t>
  </si>
  <si>
    <t>11 0 02 10010</t>
  </si>
  <si>
    <t>11 0 02 10020</t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</si>
  <si>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</si>
  <si>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</si>
  <si>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</si>
  <si>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</si>
  <si>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</si>
  <si>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 xml:space="preserve">Основное мероприятие «Капитальное строительство объектов спорта» 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</si>
  <si>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</si>
  <si>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</si>
  <si>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</si>
  <si>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</si>
  <si>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 xml:space="preserve">Основное мероприятие " Cоздание условий для обеспечения безопасности граждан в местах массового пребывания людей" </t>
  </si>
  <si>
    <t>57 0 02 00000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</si>
  <si>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краевого бюджета</t>
  </si>
  <si>
    <t>57 0 02 77310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</si>
  <si>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местного бюджета</t>
  </si>
  <si>
    <t>57 0 02 S7310</t>
  </si>
  <si>
    <t>Основное мероприятие "Профилактика терроризма и экстремизма"</t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</si>
  <si>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</si>
  <si>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03 0 03 00000</t>
  </si>
  <si>
    <t>03 0 03 S6420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</si>
  <si>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</si>
  <si>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03 0 03 G6420</t>
  </si>
  <si>
    <t>51 5 00 10080</t>
  </si>
  <si>
    <t>09 0 Р1 76240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</si>
  <si>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</si>
  <si>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Реализация проектов развития территорий муниципальных образований, основанных на местных инициативах за счет средств дорожного фонда (внебюжетные источники)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</si>
  <si>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</si>
  <si>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</si>
  <si>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</si>
  <si>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</si>
  <si>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</si>
  <si>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</si>
  <si>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</si>
  <si>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</si>
  <si>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Строительство (реконструкция) объектов спорта за счет средств местного бюджета</t>
  </si>
  <si>
    <t>Расходы на проведение мероприятий по организации отдыха детей в учреждениях дополнительного образования</t>
  </si>
  <si>
    <t>Основное мероприятие "Федеральный проект "Успех каждого ребенка"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</si>
  <si>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</si>
  <si>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</si>
  <si>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</si>
  <si>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04 2 01 S6420</t>
  </si>
  <si>
    <t>04 2 01 G6420</t>
  </si>
  <si>
    <t>Строительство (реконструкция) объектов спорта за счет средств краевого бюджета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</si>
  <si>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</si>
  <si>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</si>
  <si>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</si>
  <si>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Реализация программ формирования современной городской среды за счет средств местного бюджета</t>
  </si>
  <si>
    <t>57 0 03 77730</t>
  </si>
  <si>
    <t>57 0 03 00000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</si>
  <si>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</si>
  <si>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Расходы на проведение информационно-пропагандитских мероприятий, направленных на профилактику идеологии терроризма, за счет средств краевого бюджета</t>
  </si>
  <si>
    <t>07 1 01 22270</t>
  </si>
  <si>
    <t>Расходы на строительство и содержание очистных сооружений</t>
  </si>
  <si>
    <t>91 0 00 00000</t>
  </si>
  <si>
    <t>91 0 01 80060</t>
  </si>
  <si>
    <t>Субсидии управляющим организациям на техническое обследование многоквартирного дома</t>
  </si>
  <si>
    <t xml:space="preserve">Прочие непрограммные расходы </t>
  </si>
  <si>
    <t>09 0 05 20270</t>
  </si>
  <si>
    <t>10 0 03 11010</t>
  </si>
  <si>
    <t>10 0 02 L5193</t>
  </si>
  <si>
    <t>10 0 02 L5194</t>
  </si>
  <si>
    <t>51 5 00 21700</t>
  </si>
  <si>
    <t>Основное меропиятие на обеспечение отделных категорий граждан, проживающих на территории района мерами социальной поддержки</t>
  </si>
  <si>
    <t>07 1 01 S7245</t>
  </si>
  <si>
    <t>Строительство (реконструкция) объемов коммунальной инфраструктуры за счет средств местного бюджета</t>
  </si>
  <si>
    <t>57 0 01 00000</t>
  </si>
  <si>
    <t>57 0 01 20090</t>
  </si>
  <si>
    <t>57 0 03 S7730</t>
  </si>
  <si>
    <t>Расходы на проведение информационно-пропагандитских мероприятий, направленных на профилактику идеологии терроризма, за счет средств местного бюджета</t>
  </si>
  <si>
    <t>10 0 10 00000</t>
  </si>
  <si>
    <t>10 0 10 25010</t>
  </si>
  <si>
    <t>Основное мероприятие "Независимая оценка качества условий оказания услуг организациями "</t>
  </si>
  <si>
    <t>17 0 10 00000</t>
  </si>
  <si>
    <t>17 0 10 25010</t>
  </si>
  <si>
    <t>91 0 02 22270</t>
  </si>
  <si>
    <t>07 1 01 L567X</t>
  </si>
  <si>
    <t>Реализация мероприятий по устойчивому развитию сельских территорий</t>
  </si>
  <si>
    <t>07 1 01 77245</t>
  </si>
  <si>
    <t>Строительство (реконструкция) объектов коммунальной инфраструктуры за счет средств краевого бюджета</t>
  </si>
  <si>
    <t>51 4 00 76900</t>
  </si>
  <si>
    <t>Расходы за счет средств резервного фонда Правительства Ставропольского края</t>
  </si>
  <si>
    <t>17 0 E1 77740</t>
  </si>
  <si>
    <t>Обеспечение деятельности центров образования цифрового и гуманитарного профилей за счет средств краевого бюджета</t>
  </si>
  <si>
    <t>Обеспечение деятельности центров образования цифрового и гуманитарного профилей за счет средств местного бюджета</t>
  </si>
  <si>
    <t>17 0 E1 S7740</t>
  </si>
  <si>
    <t>91 0 02 22210</t>
  </si>
  <si>
    <t>Расходы на подведение коммуникаций</t>
  </si>
  <si>
    <t>91 0 02 22230</t>
  </si>
  <si>
    <t>Расходы на подготовку документации и ремонт объектов недвижемого имущества государственной (муниципальной) собственности</t>
  </si>
  <si>
    <t>09 0 01 77820</t>
  </si>
  <si>
    <t>Ежегодная денежная выплата гражданам Российской Федерации, родившимся на территории Союза Советских Социа не достигшим совершеннолетия на 3 сентября 1945 года и постоянно проживающим на территории Ставропольского краялистических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</t>
  </si>
  <si>
    <t>17 0 04 76890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</si>
  <si>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</si>
  <si>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15 0 Р5 00000</t>
  </si>
  <si>
    <t>15 0 Р5 5567Г</t>
  </si>
  <si>
    <t>Реализация регионального проекта  "Спорт - норма жизни"</t>
  </si>
  <si>
    <t>Реализация мероприятий по устойчивому развитию сельских территорий (Комплексная спортивная площадка в хуторе Андреевском Советского района, Советский район)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</si>
  <si>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</si>
  <si>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07 2 00 00000</t>
  </si>
  <si>
    <t>Капитальный ремонт зданий и сооружений муниципальных общеобразовательных организаций за счет средств краевого бюджета</t>
  </si>
  <si>
    <t>17 0 02 77210</t>
  </si>
  <si>
    <t>17 0 02 S7210</t>
  </si>
  <si>
    <t>Капитальный ремонт зданий и сооружений муниципальных общеобразовательных организаций за счет средств местного бюджета</t>
  </si>
  <si>
    <t>11 0 01 10080</t>
  </si>
  <si>
    <t>Предоставление субсидий организациям</t>
  </si>
  <si>
    <t>91 0 02 22410</t>
  </si>
  <si>
    <t>09 0 01 10020</t>
  </si>
  <si>
    <t>17 0 02 77760</t>
  </si>
  <si>
    <t>Расходы на 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</si>
  <si>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51 6 00 28200</t>
  </si>
  <si>
    <t>Расходы на проведение работ по сохранению объектов культурного наследия</t>
  </si>
  <si>
    <t>09 0 02 76280</t>
  </si>
  <si>
    <t>Расходы на выполнение инженерных изысканий, подготовку проектнодокументации, проведение государственной экспертизы проектной документации, результатов инженерных изысканий и достоверности определения сметной стоимости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местности, за счет средств краевого бюджета</t>
  </si>
  <si>
    <t>91 0 11 77920</t>
  </si>
  <si>
    <t>10 0 04 77920</t>
  </si>
  <si>
    <t>17 0 01 77920</t>
  </si>
  <si>
    <t>17 0 02 77920</t>
  </si>
  <si>
    <t>Основное мероприятие «Обеспечение безопасности дорожного движения на улично-дорожной сети округа»</t>
  </si>
  <si>
    <t>Подпрограмма "Модернизация улично-дорожной сети Советского городского округа Ставропольского края"</t>
  </si>
  <si>
    <t>Капитальный ремонт и ремонт автомобильных дорог общего пользования местного значения за счет средств краевого бюджета</t>
  </si>
  <si>
    <t xml:space="preserve">04 3 01 76460 </t>
  </si>
  <si>
    <t xml:space="preserve">04 3 01 76460  </t>
  </si>
  <si>
    <t>15 0 04 L567Б</t>
  </si>
  <si>
    <t>15 0 04 7700Б</t>
  </si>
  <si>
    <t>15 0 04 S700Б</t>
  </si>
  <si>
    <t>15 0 04 77920</t>
  </si>
  <si>
    <t>15 0 04 S7920</t>
  </si>
  <si>
    <t>Капитальный ремонт и ремонт автомобильных дорог общего пользования местного значения за счет средств местного бюджета</t>
  </si>
  <si>
    <t xml:space="preserve">04 3 01 S6460 </t>
  </si>
  <si>
    <t xml:space="preserve">04 3 01 S6460  </t>
  </si>
  <si>
    <t>Расходы на выполнение инженерных изысканий, подготовку проектнодокументации, проведение государственной экспертизы проектной документации, результатов инженерных изысканий и достоверности определения сметной стоимости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местности, за счет средств местного бюджета</t>
  </si>
  <si>
    <t>10 0 04 S7920</t>
  </si>
  <si>
    <t>Утверждено тыс.руб.</t>
  </si>
  <si>
    <t>Утверждено с изменениями тыс.руб.</t>
  </si>
  <si>
    <t>Кассовое исполнение тыс.руб.</t>
  </si>
  <si>
    <t>% исполнения</t>
  </si>
  <si>
    <t>10 0 А1 00000</t>
  </si>
  <si>
    <t>10 0 А1 55193</t>
  </si>
  <si>
    <t>Основное мероприятие "Федеральный проект "Культурная среда"</t>
  </si>
  <si>
    <t>100А155194</t>
  </si>
  <si>
    <t>17 0 02 S792Z</t>
  </si>
  <si>
    <t>Приложение 3</t>
  </si>
  <si>
    <t>к решению Совета депутатов</t>
  </si>
  <si>
    <t>Советского городского округа</t>
  </si>
  <si>
    <t>Ставропольского края</t>
  </si>
  <si>
    <t>от 12 августа 2020 года № 376</t>
  </si>
  <si>
    <t>Расходы бюджета Советского городского округа Ставропольского края по целевым статьям  групп видов расходов классификации расходов бюджетов за 2019 год.</t>
  </si>
</sst>
</file>

<file path=xl/styles.xml><?xml version="1.0" encoding="utf-8"?>
<styleSheet xmlns="http://schemas.openxmlformats.org/spreadsheetml/2006/main">
  <numFmts count="2">
    <numFmt numFmtId="164" formatCode="* #,##0.00;* \-#,##0.00;* &quot;-&quot;??;@"/>
    <numFmt numFmtId="165" formatCode="0000000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88">
    <xf numFmtId="0" fontId="0" fillId="0" borderId="0" xfId="0"/>
    <xf numFmtId="0" fontId="3" fillId="2" borderId="0" xfId="1" applyFont="1" applyFill="1" applyAlignment="1" applyProtection="1">
      <alignment horizontal="right"/>
      <protection hidden="1"/>
    </xf>
    <xf numFmtId="0" fontId="6" fillId="2" borderId="0" xfId="1" applyFont="1" applyFill="1" applyAlignment="1" applyProtection="1">
      <alignment horizontal="right"/>
      <protection hidden="1"/>
    </xf>
    <xf numFmtId="0" fontId="2" fillId="2" borderId="0" xfId="1" applyFill="1"/>
    <xf numFmtId="0" fontId="3" fillId="2" borderId="1" xfId="0" applyFont="1" applyFill="1" applyBorder="1" applyAlignment="1">
      <alignment horizontal="justify"/>
    </xf>
    <xf numFmtId="0" fontId="3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wrapText="1"/>
    </xf>
    <xf numFmtId="0" fontId="3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0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8" fillId="2" borderId="1" xfId="0" applyNumberFormat="1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center"/>
      <protection hidden="1"/>
    </xf>
    <xf numFmtId="49" fontId="3" fillId="2" borderId="1" xfId="0" applyNumberFormat="1" applyFont="1" applyFill="1" applyBorder="1" applyAlignment="1">
      <alignment horizontal="left" vertical="distributed" wrapText="1"/>
    </xf>
    <xf numFmtId="49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distributed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1" xfId="1" applyNumberFormat="1" applyFont="1" applyFill="1" applyBorder="1" applyAlignment="1" applyProtection="1">
      <alignment horizontal="justify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3" applyNumberFormat="1" applyFont="1" applyFill="1" applyBorder="1" applyAlignment="1" applyProtection="1">
      <alignment horizontal="left" vertical="top" wrapText="1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top" wrapText="1"/>
      <protection hidden="1"/>
    </xf>
    <xf numFmtId="0" fontId="7" fillId="2" borderId="0" xfId="1" applyFont="1" applyFill="1" applyProtection="1">
      <protection hidden="1"/>
    </xf>
    <xf numFmtId="0" fontId="6" fillId="2" borderId="0" xfId="1" applyNumberFormat="1" applyFont="1" applyFill="1" applyAlignment="1" applyProtection="1">
      <alignment horizontal="right" vertical="top" wrapText="1"/>
      <protection hidden="1"/>
    </xf>
    <xf numFmtId="0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justify" vertical="top" wrapText="1"/>
      <protection hidden="1"/>
    </xf>
    <xf numFmtId="0" fontId="8" fillId="2" borderId="1" xfId="0" applyFont="1" applyFill="1" applyBorder="1" applyAlignment="1">
      <alignment horizontal="left" vertical="distributed" wrapText="1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justify"/>
    </xf>
    <xf numFmtId="0" fontId="8" fillId="2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left" wrapText="1"/>
    </xf>
    <xf numFmtId="3" fontId="3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3" fontId="8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top" wrapText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left"/>
    </xf>
    <xf numFmtId="0" fontId="8" fillId="2" borderId="1" xfId="1" applyNumberFormat="1" applyFont="1" applyFill="1" applyBorder="1" applyAlignment="1" applyProtection="1">
      <alignment vertical="top"/>
      <protection hidden="1"/>
    </xf>
    <xf numFmtId="0" fontId="9" fillId="2" borderId="1" xfId="1" applyFont="1" applyFill="1" applyBorder="1" applyAlignment="1"/>
    <xf numFmtId="164" fontId="8" fillId="2" borderId="1" xfId="1" applyNumberFormat="1" applyFont="1" applyFill="1" applyBorder="1" applyAlignment="1" applyProtection="1">
      <alignment horizontal="center" vertical="center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164" fontId="3" fillId="2" borderId="0" xfId="1" applyNumberFormat="1" applyFont="1" applyFill="1" applyBorder="1" applyAlignment="1" applyProtection="1">
      <alignment horizontal="center" vertical="center"/>
      <protection hidden="1"/>
    </xf>
    <xf numFmtId="164" fontId="6" fillId="2" borderId="1" xfId="1" applyNumberFormat="1" applyFont="1" applyFill="1" applyBorder="1" applyAlignment="1" applyProtection="1">
      <alignment horizontal="center" vertical="center"/>
      <protection hidden="1"/>
    </xf>
    <xf numFmtId="164" fontId="6" fillId="2" borderId="0" xfId="1" applyNumberFormat="1" applyFont="1" applyFill="1" applyBorder="1" applyAlignment="1" applyProtection="1">
      <alignment horizontal="center" vertical="center"/>
      <protection hidden="1"/>
    </xf>
    <xf numFmtId="164" fontId="2" fillId="2" borderId="0" xfId="1" applyNumberFormat="1" applyFill="1" applyAlignment="1" applyProtection="1">
      <alignment horizontal="center" vertical="center"/>
      <protection hidden="1"/>
    </xf>
    <xf numFmtId="164" fontId="2" fillId="2" borderId="0" xfId="1" applyNumberFormat="1" applyFill="1" applyAlignment="1">
      <alignment horizontal="center" vertical="center"/>
    </xf>
    <xf numFmtId="164" fontId="3" fillId="2" borderId="0" xfId="1" applyNumberFormat="1" applyFont="1" applyFill="1" applyAlignment="1" applyProtection="1">
      <alignment horizontal="center" vertical="center"/>
      <protection hidden="1"/>
    </xf>
    <xf numFmtId="164" fontId="5" fillId="2" borderId="0" xfId="1" applyNumberFormat="1" applyFont="1" applyFill="1" applyAlignment="1" applyProtection="1">
      <alignment horizontal="center" vertical="center"/>
      <protection hidden="1"/>
    </xf>
    <xf numFmtId="164" fontId="6" fillId="2" borderId="0" xfId="1" applyNumberFormat="1" applyFont="1" applyFill="1" applyAlignment="1" applyProtection="1">
      <alignment horizontal="center" vertical="center"/>
      <protection hidden="1"/>
    </xf>
    <xf numFmtId="164" fontId="7" fillId="2" borderId="0" xfId="1" applyNumberFormat="1" applyFont="1" applyFill="1" applyAlignment="1" applyProtection="1">
      <alignment horizontal="center" vertical="center"/>
      <protection hidden="1"/>
    </xf>
    <xf numFmtId="164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2" borderId="1" xfId="0" applyNumberFormat="1" applyFont="1" applyFill="1" applyBorder="1" applyAlignment="1">
      <alignment horizontal="center" vertical="center"/>
    </xf>
    <xf numFmtId="164" fontId="2" fillId="2" borderId="0" xfId="1" applyNumberFormat="1" applyFill="1" applyBorder="1" applyAlignment="1" applyProtection="1">
      <alignment horizontal="center" vertical="center"/>
      <protection hidden="1"/>
    </xf>
    <xf numFmtId="164" fontId="3" fillId="2" borderId="1" xfId="0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 applyProtection="1">
      <alignment horizontal="center" vertical="center"/>
      <protection hidden="1"/>
    </xf>
    <xf numFmtId="164" fontId="2" fillId="2" borderId="0" xfId="1" applyNumberFormat="1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0" xfId="1" applyNumberFormat="1" applyFont="1" applyFill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4" xfId="1" applyNumberFormat="1" applyFont="1" applyFill="1" applyBorder="1" applyAlignment="1" applyProtection="1">
      <alignment horizontal="justify" vertical="top" wrapText="1"/>
      <protection hidden="1"/>
    </xf>
    <xf numFmtId="0" fontId="3" fillId="2" borderId="4" xfId="1" applyNumberFormat="1" applyFont="1" applyFill="1" applyBorder="1" applyAlignment="1" applyProtection="1">
      <alignment horizontal="center"/>
      <protection hidden="1"/>
    </xf>
    <xf numFmtId="164" fontId="3" fillId="2" borderId="4" xfId="1" applyNumberFormat="1" applyFont="1" applyFill="1" applyBorder="1" applyAlignment="1" applyProtection="1">
      <alignment horizontal="center" vertical="center"/>
      <protection hidden="1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164" fontId="2" fillId="2" borderId="1" xfId="1" applyNumberFormat="1" applyFill="1" applyBorder="1" applyAlignment="1" applyProtection="1">
      <alignment horizontal="center" vertical="center"/>
      <protection hidden="1"/>
    </xf>
    <xf numFmtId="164" fontId="2" fillId="2" borderId="1" xfId="1" applyNumberFormat="1" applyFill="1" applyBorder="1" applyAlignment="1">
      <alignment horizontal="center" vertical="center"/>
    </xf>
    <xf numFmtId="4" fontId="14" fillId="2" borderId="2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center" vertical="center" wrapText="1"/>
    </xf>
    <xf numFmtId="4" fontId="14" fillId="2" borderId="2" xfId="0" applyNumberFormat="1" applyFont="1" applyFill="1" applyBorder="1" applyAlignment="1">
      <alignment horizontal="center" vertical="center"/>
    </xf>
    <xf numFmtId="4" fontId="14" fillId="2" borderId="3" xfId="0" applyNumberFormat="1" applyFont="1" applyFill="1" applyBorder="1" applyAlignment="1">
      <alignment horizontal="center" vertical="center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/>
    </xf>
    <xf numFmtId="0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left" vertical="center" wrapText="1"/>
    </xf>
    <xf numFmtId="0" fontId="3" fillId="2" borderId="0" xfId="2" applyNumberFormat="1" applyFont="1" applyFill="1" applyAlignment="1" applyProtection="1">
      <alignment horizontal="right" vertical="center"/>
      <protection hidden="1"/>
    </xf>
    <xf numFmtId="0" fontId="3" fillId="2" borderId="0" xfId="0" applyFont="1" applyFill="1" applyAlignment="1">
      <alignment horizontal="right" vertical="center" wrapText="1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26"/>
  <sheetViews>
    <sheetView tabSelected="1" view="pageBreakPreview" zoomScale="62" zoomScaleSheetLayoutView="62" workbookViewId="0">
      <selection activeCell="K10" sqref="K10:K11"/>
    </sheetView>
  </sheetViews>
  <sheetFormatPr defaultColWidth="9.28515625" defaultRowHeight="18.75"/>
  <cols>
    <col min="1" max="1" width="81.7109375" style="3" customWidth="1"/>
    <col min="2" max="2" width="16.7109375" style="3" customWidth="1"/>
    <col min="3" max="3" width="8.28515625" style="3" customWidth="1"/>
    <col min="4" max="4" width="20.28515625" style="53" customWidth="1"/>
    <col min="5" max="5" width="24.7109375" style="53" customWidth="1"/>
    <col min="6" max="6" width="10.5703125" style="53" hidden="1" customWidth="1"/>
    <col min="7" max="7" width="11.28515625" style="53" hidden="1" customWidth="1"/>
    <col min="8" max="8" width="10.28515625" style="53" hidden="1" customWidth="1"/>
    <col min="9" max="9" width="7.7109375" style="53" hidden="1" customWidth="1"/>
    <col min="10" max="10" width="9.28515625" style="53" hidden="1" customWidth="1"/>
    <col min="11" max="11" width="17.28515625" style="66" customWidth="1"/>
    <col min="12" max="12" width="15.85546875" style="66" customWidth="1"/>
    <col min="13" max="16384" width="9.28515625" style="3"/>
  </cols>
  <sheetData>
    <row r="1" spans="1:12">
      <c r="A1" s="86" t="s">
        <v>580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</row>
    <row r="2" spans="1:12" ht="18.75" customHeight="1">
      <c r="A2" s="87" t="s">
        <v>581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</row>
    <row r="3" spans="1:12" ht="18.75" customHeight="1">
      <c r="A3" s="87" t="s">
        <v>582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</row>
    <row r="4" spans="1:12" ht="18.75" customHeight="1">
      <c r="A4" s="87" t="s">
        <v>583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</row>
    <row r="5" spans="1:12" ht="18.75" customHeight="1">
      <c r="A5" s="87" t="s">
        <v>584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</row>
    <row r="6" spans="1:12" ht="18.75" customHeight="1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</row>
    <row r="7" spans="1:12" ht="63.75" customHeight="1">
      <c r="A7" s="84" t="s">
        <v>585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</row>
    <row r="8" spans="1:12" ht="5.25" customHeight="1" thickBot="1">
      <c r="A8" s="22">
        <v>3</v>
      </c>
      <c r="B8" s="23"/>
      <c r="C8" s="1"/>
      <c r="D8" s="54"/>
      <c r="E8" s="54"/>
      <c r="F8" s="55"/>
      <c r="G8" s="55"/>
      <c r="H8" s="52"/>
    </row>
    <row r="9" spans="1:12" ht="37.5" hidden="1" customHeight="1">
      <c r="A9" s="24"/>
      <c r="B9" s="25"/>
      <c r="C9" s="2"/>
      <c r="D9" s="56"/>
      <c r="E9" s="56"/>
      <c r="F9" s="57"/>
      <c r="G9" s="56" t="s">
        <v>1</v>
      </c>
      <c r="H9" s="52"/>
    </row>
    <row r="10" spans="1:12" ht="18.75" customHeight="1">
      <c r="A10" s="83" t="s">
        <v>3</v>
      </c>
      <c r="B10" s="83" t="s">
        <v>10</v>
      </c>
      <c r="C10" s="83" t="s">
        <v>2</v>
      </c>
      <c r="D10" s="79" t="s">
        <v>571</v>
      </c>
      <c r="E10" s="79" t="s">
        <v>572</v>
      </c>
      <c r="F10" s="79" t="s">
        <v>573</v>
      </c>
      <c r="G10" s="81" t="s">
        <v>574</v>
      </c>
      <c r="H10" s="52"/>
      <c r="K10" s="75" t="s">
        <v>573</v>
      </c>
      <c r="L10" s="77" t="s">
        <v>574</v>
      </c>
    </row>
    <row r="11" spans="1:12" ht="46.5" customHeight="1" thickBot="1">
      <c r="A11" s="83"/>
      <c r="B11" s="83"/>
      <c r="C11" s="83"/>
      <c r="D11" s="80"/>
      <c r="E11" s="80"/>
      <c r="F11" s="80"/>
      <c r="G11" s="82"/>
      <c r="H11" s="52"/>
      <c r="K11" s="76"/>
      <c r="L11" s="78"/>
    </row>
    <row r="12" spans="1:12">
      <c r="A12" s="26">
        <v>1</v>
      </c>
      <c r="B12" s="26">
        <v>2</v>
      </c>
      <c r="C12" s="26">
        <v>3</v>
      </c>
      <c r="D12" s="58">
        <v>4</v>
      </c>
      <c r="E12" s="26">
        <v>4</v>
      </c>
      <c r="F12" s="26">
        <v>3</v>
      </c>
      <c r="G12" s="26">
        <v>3</v>
      </c>
      <c r="H12" s="26">
        <v>3</v>
      </c>
      <c r="I12" s="26">
        <v>3</v>
      </c>
      <c r="J12" s="26">
        <v>3</v>
      </c>
      <c r="K12" s="65">
        <v>5</v>
      </c>
      <c r="L12" s="65">
        <v>6</v>
      </c>
    </row>
    <row r="13" spans="1:12" ht="81" customHeight="1">
      <c r="A13" s="27" t="s">
        <v>202</v>
      </c>
      <c r="B13" s="11" t="s">
        <v>41</v>
      </c>
      <c r="C13" s="11" t="s">
        <v>4</v>
      </c>
      <c r="D13" s="59">
        <f t="shared" ref="D13:E15" si="0">D14</f>
        <v>110</v>
      </c>
      <c r="E13" s="59">
        <f t="shared" si="0"/>
        <v>55</v>
      </c>
      <c r="F13" s="48" t="e">
        <f>F15+#REF!+F169</f>
        <v>#REF!</v>
      </c>
      <c r="G13" s="48" t="e">
        <f>G15+#REF!+G169</f>
        <v>#REF!</v>
      </c>
      <c r="H13" s="60"/>
      <c r="K13" s="59">
        <f>K14</f>
        <v>55</v>
      </c>
      <c r="L13" s="67">
        <f>K13/E13*100</f>
        <v>100</v>
      </c>
    </row>
    <row r="14" spans="1:12" ht="40.5" customHeight="1">
      <c r="A14" s="28" t="s">
        <v>175</v>
      </c>
      <c r="B14" s="11" t="s">
        <v>42</v>
      </c>
      <c r="C14" s="11" t="s">
        <v>4</v>
      </c>
      <c r="D14" s="61">
        <f t="shared" si="0"/>
        <v>110</v>
      </c>
      <c r="E14" s="61">
        <f t="shared" si="0"/>
        <v>55</v>
      </c>
      <c r="F14" s="48"/>
      <c r="G14" s="48"/>
      <c r="H14" s="60"/>
      <c r="K14" s="61">
        <f>K15</f>
        <v>55</v>
      </c>
      <c r="L14" s="67">
        <f t="shared" ref="L14:L77" si="1">K14/E14*100</f>
        <v>100</v>
      </c>
    </row>
    <row r="15" spans="1:12" ht="40.5" customHeight="1">
      <c r="A15" s="5" t="s">
        <v>319</v>
      </c>
      <c r="B15" s="7" t="s">
        <v>43</v>
      </c>
      <c r="C15" s="7" t="s">
        <v>4</v>
      </c>
      <c r="D15" s="61">
        <f t="shared" si="0"/>
        <v>110</v>
      </c>
      <c r="E15" s="61">
        <f t="shared" si="0"/>
        <v>55</v>
      </c>
      <c r="F15" s="48" t="e">
        <f>#REF!+#REF!+F51+F78+F84+#REF!+#REF!+#REF!+#REF!</f>
        <v>#REF!</v>
      </c>
      <c r="G15" s="48" t="e">
        <f>#REF!+#REF!+G51+G78+G84+#REF!+#REF!+#REF!+#REF!</f>
        <v>#REF!</v>
      </c>
      <c r="H15" s="60"/>
      <c r="K15" s="61">
        <f>K16</f>
        <v>55</v>
      </c>
      <c r="L15" s="67">
        <f t="shared" si="1"/>
        <v>100</v>
      </c>
    </row>
    <row r="16" spans="1:12" ht="31.9" customHeight="1">
      <c r="A16" s="5" t="s">
        <v>6</v>
      </c>
      <c r="B16" s="7" t="s">
        <v>43</v>
      </c>
      <c r="C16" s="7">
        <v>200</v>
      </c>
      <c r="D16" s="61">
        <v>110</v>
      </c>
      <c r="E16" s="61">
        <v>55</v>
      </c>
      <c r="F16" s="50">
        <v>21864.3</v>
      </c>
      <c r="G16" s="50">
        <v>19650.97</v>
      </c>
      <c r="H16" s="60"/>
      <c r="K16" s="67">
        <v>55</v>
      </c>
      <c r="L16" s="67">
        <f t="shared" si="1"/>
        <v>100</v>
      </c>
    </row>
    <row r="17" spans="1:12" ht="81.75" customHeight="1">
      <c r="A17" s="27" t="s">
        <v>207</v>
      </c>
      <c r="B17" s="11" t="s">
        <v>208</v>
      </c>
      <c r="C17" s="11" t="s">
        <v>4</v>
      </c>
      <c r="D17" s="59">
        <f>D18+D21+D24</f>
        <v>8761.86</v>
      </c>
      <c r="E17" s="59">
        <f>E18+E21+E24</f>
        <v>9590.15</v>
      </c>
      <c r="F17" s="50"/>
      <c r="G17" s="50"/>
      <c r="H17" s="60"/>
      <c r="K17" s="59">
        <f>K18+K21+K24</f>
        <v>9579.33</v>
      </c>
      <c r="L17" s="67">
        <f t="shared" si="1"/>
        <v>99.887175904443623</v>
      </c>
    </row>
    <row r="18" spans="1:12" ht="59.25" customHeight="1">
      <c r="A18" s="8" t="s">
        <v>209</v>
      </c>
      <c r="B18" s="11" t="s">
        <v>210</v>
      </c>
      <c r="C18" s="11" t="s">
        <v>4</v>
      </c>
      <c r="D18" s="59">
        <f>D19</f>
        <v>713.3</v>
      </c>
      <c r="E18" s="59">
        <f>E19</f>
        <v>713.3</v>
      </c>
      <c r="F18" s="50"/>
      <c r="G18" s="50"/>
      <c r="H18" s="60"/>
      <c r="K18" s="59">
        <f>K19</f>
        <v>703.91</v>
      </c>
      <c r="L18" s="67">
        <f t="shared" si="1"/>
        <v>98.683583345016118</v>
      </c>
    </row>
    <row r="19" spans="1:12" ht="38.25" customHeight="1">
      <c r="A19" s="13" t="s">
        <v>367</v>
      </c>
      <c r="B19" s="7" t="s">
        <v>366</v>
      </c>
      <c r="C19" s="7" t="s">
        <v>4</v>
      </c>
      <c r="D19" s="61">
        <f>D20</f>
        <v>713.3</v>
      </c>
      <c r="E19" s="61">
        <f>E20</f>
        <v>713.3</v>
      </c>
      <c r="F19" s="50"/>
      <c r="G19" s="50"/>
      <c r="H19" s="60"/>
      <c r="K19" s="61">
        <f>K20</f>
        <v>703.91</v>
      </c>
      <c r="L19" s="67">
        <f t="shared" si="1"/>
        <v>98.683583345016118</v>
      </c>
    </row>
    <row r="20" spans="1:12" ht="18.600000000000001" customHeight="1">
      <c r="A20" s="5" t="s">
        <v>6</v>
      </c>
      <c r="B20" s="7" t="s">
        <v>366</v>
      </c>
      <c r="C20" s="7">
        <v>200</v>
      </c>
      <c r="D20" s="61">
        <v>713.3</v>
      </c>
      <c r="E20" s="61">
        <v>713.3</v>
      </c>
      <c r="F20" s="50"/>
      <c r="G20" s="50"/>
      <c r="H20" s="60"/>
      <c r="K20" s="67">
        <v>703.91</v>
      </c>
      <c r="L20" s="67">
        <f t="shared" si="1"/>
        <v>98.683583345016118</v>
      </c>
    </row>
    <row r="21" spans="1:12" ht="57.75" customHeight="1">
      <c r="A21" s="8" t="s">
        <v>212</v>
      </c>
      <c r="B21" s="11" t="s">
        <v>213</v>
      </c>
      <c r="C21" s="11" t="s">
        <v>4</v>
      </c>
      <c r="D21" s="59">
        <f>D22</f>
        <v>510</v>
      </c>
      <c r="E21" s="59">
        <f>E22</f>
        <v>520.11</v>
      </c>
      <c r="F21" s="50"/>
      <c r="G21" s="50"/>
      <c r="H21" s="60"/>
      <c r="K21" s="59">
        <f>K22</f>
        <v>520.11</v>
      </c>
      <c r="L21" s="67">
        <f t="shared" si="1"/>
        <v>100</v>
      </c>
    </row>
    <row r="22" spans="1:12" ht="31.5" customHeight="1">
      <c r="A22" s="29" t="s">
        <v>368</v>
      </c>
      <c r="B22" s="7" t="s">
        <v>214</v>
      </c>
      <c r="C22" s="7" t="s">
        <v>4</v>
      </c>
      <c r="D22" s="61">
        <f>D23</f>
        <v>510</v>
      </c>
      <c r="E22" s="61">
        <f>E23</f>
        <v>520.11</v>
      </c>
      <c r="F22" s="50"/>
      <c r="G22" s="50"/>
      <c r="H22" s="60"/>
      <c r="K22" s="61">
        <f>K23</f>
        <v>520.11</v>
      </c>
      <c r="L22" s="67">
        <f t="shared" si="1"/>
        <v>100</v>
      </c>
    </row>
    <row r="23" spans="1:12" ht="43.15" customHeight="1">
      <c r="A23" s="5" t="s">
        <v>6</v>
      </c>
      <c r="B23" s="7" t="s">
        <v>214</v>
      </c>
      <c r="C23" s="7">
        <v>200</v>
      </c>
      <c r="D23" s="61">
        <v>510</v>
      </c>
      <c r="E23" s="61">
        <v>520.11</v>
      </c>
      <c r="F23" s="50"/>
      <c r="G23" s="50"/>
      <c r="H23" s="60"/>
      <c r="K23" s="67">
        <v>520.11</v>
      </c>
      <c r="L23" s="67">
        <f t="shared" si="1"/>
        <v>100</v>
      </c>
    </row>
    <row r="24" spans="1:12" ht="66.75" customHeight="1">
      <c r="A24" s="8" t="s">
        <v>215</v>
      </c>
      <c r="B24" s="11" t="s">
        <v>216</v>
      </c>
      <c r="C24" s="11" t="s">
        <v>4</v>
      </c>
      <c r="D24" s="59">
        <f>D25+D29</f>
        <v>7538.56</v>
      </c>
      <c r="E24" s="59">
        <f>E25+E29</f>
        <v>8356.74</v>
      </c>
      <c r="F24" s="50"/>
      <c r="G24" s="50"/>
      <c r="H24" s="60"/>
      <c r="K24" s="59">
        <f>K25+K29</f>
        <v>8355.31</v>
      </c>
      <c r="L24" s="67">
        <f t="shared" si="1"/>
        <v>99.98288806400582</v>
      </c>
    </row>
    <row r="25" spans="1:12" ht="36.6" customHeight="1">
      <c r="A25" s="5" t="s">
        <v>11</v>
      </c>
      <c r="B25" s="7" t="s">
        <v>371</v>
      </c>
      <c r="C25" s="7" t="s">
        <v>4</v>
      </c>
      <c r="D25" s="61">
        <f>D26+D27+D28</f>
        <v>617.26</v>
      </c>
      <c r="E25" s="61">
        <f>E26+E27+E28</f>
        <v>423.06</v>
      </c>
      <c r="F25" s="50"/>
      <c r="G25" s="50"/>
      <c r="H25" s="60"/>
      <c r="K25" s="61">
        <f>K26+K27+K28</f>
        <v>422.22</v>
      </c>
      <c r="L25" s="67">
        <f t="shared" si="1"/>
        <v>99.801446603318695</v>
      </c>
    </row>
    <row r="26" spans="1:12" ht="79.900000000000006" customHeight="1">
      <c r="A26" s="18" t="s">
        <v>13</v>
      </c>
      <c r="B26" s="7" t="s">
        <v>371</v>
      </c>
      <c r="C26" s="7">
        <v>100</v>
      </c>
      <c r="D26" s="61">
        <v>258.76</v>
      </c>
      <c r="E26" s="61">
        <v>233.56</v>
      </c>
      <c r="F26" s="50"/>
      <c r="G26" s="50"/>
      <c r="H26" s="60"/>
      <c r="K26" s="67">
        <v>233.56</v>
      </c>
      <c r="L26" s="67">
        <f t="shared" si="1"/>
        <v>100</v>
      </c>
    </row>
    <row r="27" spans="1:12" ht="36.6" customHeight="1">
      <c r="A27" s="5" t="s">
        <v>6</v>
      </c>
      <c r="B27" s="7" t="s">
        <v>371</v>
      </c>
      <c r="C27" s="7">
        <v>200</v>
      </c>
      <c r="D27" s="61">
        <v>348.5</v>
      </c>
      <c r="E27" s="61">
        <v>187.01</v>
      </c>
      <c r="F27" s="50"/>
      <c r="G27" s="50"/>
      <c r="H27" s="60"/>
      <c r="K27" s="67">
        <v>186.17</v>
      </c>
      <c r="L27" s="67">
        <f t="shared" si="1"/>
        <v>99.550826159028929</v>
      </c>
    </row>
    <row r="28" spans="1:12" ht="18.600000000000001" customHeight="1">
      <c r="A28" s="5" t="s">
        <v>8</v>
      </c>
      <c r="B28" s="7" t="s">
        <v>371</v>
      </c>
      <c r="C28" s="7">
        <v>800</v>
      </c>
      <c r="D28" s="61">
        <v>10</v>
      </c>
      <c r="E28" s="61">
        <v>2.4900000000000002</v>
      </c>
      <c r="F28" s="50"/>
      <c r="G28" s="50"/>
      <c r="H28" s="60"/>
      <c r="K28" s="67">
        <v>2.4900000000000002</v>
      </c>
      <c r="L28" s="67">
        <f t="shared" si="1"/>
        <v>100</v>
      </c>
    </row>
    <row r="29" spans="1:12" ht="37.5" customHeight="1">
      <c r="A29" s="5" t="s">
        <v>217</v>
      </c>
      <c r="B29" s="7" t="s">
        <v>372</v>
      </c>
      <c r="C29" s="7" t="s">
        <v>4</v>
      </c>
      <c r="D29" s="61">
        <f>D30</f>
        <v>6921.3</v>
      </c>
      <c r="E29" s="61">
        <f>E30</f>
        <v>7933.68</v>
      </c>
      <c r="F29" s="50"/>
      <c r="G29" s="50"/>
      <c r="H29" s="60"/>
      <c r="K29" s="61">
        <f>K30</f>
        <v>7933.09</v>
      </c>
      <c r="L29" s="67">
        <f t="shared" si="1"/>
        <v>99.992563350172929</v>
      </c>
    </row>
    <row r="30" spans="1:12" ht="81.599999999999994" customHeight="1">
      <c r="A30" s="18" t="s">
        <v>13</v>
      </c>
      <c r="B30" s="7" t="s">
        <v>372</v>
      </c>
      <c r="C30" s="7">
        <v>100</v>
      </c>
      <c r="D30" s="61">
        <v>6921.3</v>
      </c>
      <c r="E30" s="61">
        <v>7933.68</v>
      </c>
      <c r="F30" s="50"/>
      <c r="G30" s="50"/>
      <c r="H30" s="60"/>
      <c r="K30" s="67">
        <v>7933.09</v>
      </c>
      <c r="L30" s="67">
        <f t="shared" si="1"/>
        <v>99.992563350172929</v>
      </c>
    </row>
    <row r="31" spans="1:12" ht="111" customHeight="1">
      <c r="A31" s="27" t="s">
        <v>203</v>
      </c>
      <c r="B31" s="11" t="s">
        <v>44</v>
      </c>
      <c r="C31" s="11" t="s">
        <v>4</v>
      </c>
      <c r="D31" s="59">
        <f>D32+D37+D42</f>
        <v>6958.42</v>
      </c>
      <c r="E31" s="59">
        <f>E32+E37+E42</f>
        <v>6768.46</v>
      </c>
      <c r="F31" s="50">
        <v>654.84</v>
      </c>
      <c r="G31" s="50">
        <v>654.84</v>
      </c>
      <c r="H31" s="60"/>
      <c r="K31" s="59">
        <f>K32+K37+K42</f>
        <v>6753.93</v>
      </c>
      <c r="L31" s="67">
        <f t="shared" si="1"/>
        <v>99.785327829373301</v>
      </c>
    </row>
    <row r="32" spans="1:12" ht="63.6" customHeight="1">
      <c r="A32" s="8" t="s">
        <v>286</v>
      </c>
      <c r="B32" s="11" t="s">
        <v>45</v>
      </c>
      <c r="C32" s="11" t="s">
        <v>4</v>
      </c>
      <c r="D32" s="59">
        <f>D33</f>
        <v>3484.6299999999997</v>
      </c>
      <c r="E32" s="59">
        <f>E33</f>
        <v>3528.5699999999997</v>
      </c>
      <c r="F32" s="50"/>
      <c r="G32" s="50"/>
      <c r="H32" s="60"/>
      <c r="K32" s="59">
        <f>K33</f>
        <v>3528.5699999999997</v>
      </c>
      <c r="L32" s="67">
        <f t="shared" si="1"/>
        <v>100</v>
      </c>
    </row>
    <row r="33" spans="1:12" ht="42" customHeight="1">
      <c r="A33" s="16" t="s">
        <v>204</v>
      </c>
      <c r="B33" s="7" t="s">
        <v>320</v>
      </c>
      <c r="C33" s="11" t="s">
        <v>4</v>
      </c>
      <c r="D33" s="61">
        <f>D34+D35+D36</f>
        <v>3484.6299999999997</v>
      </c>
      <c r="E33" s="61">
        <f>E34+E35+E36</f>
        <v>3528.5699999999997</v>
      </c>
      <c r="F33" s="50"/>
      <c r="G33" s="50"/>
      <c r="H33" s="60"/>
      <c r="K33" s="61">
        <f>K34+K35+K36</f>
        <v>3528.5699999999997</v>
      </c>
      <c r="L33" s="67">
        <f t="shared" si="1"/>
        <v>100</v>
      </c>
    </row>
    <row r="34" spans="1:12" ht="69.75" customHeight="1">
      <c r="A34" s="18" t="s">
        <v>13</v>
      </c>
      <c r="B34" s="7" t="s">
        <v>320</v>
      </c>
      <c r="C34" s="7">
        <v>100</v>
      </c>
      <c r="D34" s="61">
        <v>2856.6</v>
      </c>
      <c r="E34" s="61">
        <v>2903.74</v>
      </c>
      <c r="F34" s="50"/>
      <c r="G34" s="50"/>
      <c r="H34" s="60"/>
      <c r="K34" s="67">
        <v>2903.62</v>
      </c>
      <c r="L34" s="67">
        <f t="shared" si="1"/>
        <v>99.995867398596289</v>
      </c>
    </row>
    <row r="35" spans="1:12" ht="31.9" customHeight="1">
      <c r="A35" s="5" t="s">
        <v>6</v>
      </c>
      <c r="B35" s="7" t="s">
        <v>320</v>
      </c>
      <c r="C35" s="7">
        <v>200</v>
      </c>
      <c r="D35" s="61">
        <v>615.42999999999995</v>
      </c>
      <c r="E35" s="61">
        <v>623.52</v>
      </c>
      <c r="F35" s="50"/>
      <c r="G35" s="50"/>
      <c r="H35" s="60"/>
      <c r="K35" s="67">
        <v>623.64</v>
      </c>
      <c r="L35" s="67">
        <f t="shared" si="1"/>
        <v>100.01924557351809</v>
      </c>
    </row>
    <row r="36" spans="1:12" ht="26.25" customHeight="1">
      <c r="A36" s="5" t="s">
        <v>8</v>
      </c>
      <c r="B36" s="7" t="s">
        <v>320</v>
      </c>
      <c r="C36" s="7">
        <v>800</v>
      </c>
      <c r="D36" s="61">
        <v>12.6</v>
      </c>
      <c r="E36" s="61">
        <v>1.31</v>
      </c>
      <c r="F36" s="50"/>
      <c r="G36" s="50"/>
      <c r="H36" s="60"/>
      <c r="K36" s="67">
        <v>1.31</v>
      </c>
      <c r="L36" s="67">
        <f t="shared" si="1"/>
        <v>100</v>
      </c>
    </row>
    <row r="37" spans="1:12" ht="47.25" customHeight="1">
      <c r="A37" s="30" t="s">
        <v>205</v>
      </c>
      <c r="B37" s="11" t="s">
        <v>321</v>
      </c>
      <c r="C37" s="11" t="s">
        <v>4</v>
      </c>
      <c r="D37" s="59">
        <f>D38+D40</f>
        <v>472</v>
      </c>
      <c r="E37" s="59">
        <f>E38+E40</f>
        <v>291.58999999999997</v>
      </c>
      <c r="F37" s="50"/>
      <c r="G37" s="50"/>
      <c r="H37" s="60"/>
      <c r="K37" s="59">
        <f>K38+K40</f>
        <v>277.06</v>
      </c>
      <c r="L37" s="67">
        <f t="shared" si="1"/>
        <v>95.016975890805583</v>
      </c>
    </row>
    <row r="38" spans="1:12" ht="57.75" customHeight="1">
      <c r="A38" s="4" t="s">
        <v>206</v>
      </c>
      <c r="B38" s="7" t="s">
        <v>322</v>
      </c>
      <c r="C38" s="7" t="s">
        <v>4</v>
      </c>
      <c r="D38" s="61">
        <f>D39</f>
        <v>462</v>
      </c>
      <c r="E38" s="61">
        <f>E39</f>
        <v>291.58999999999997</v>
      </c>
      <c r="F38" s="50"/>
      <c r="G38" s="50"/>
      <c r="H38" s="60"/>
      <c r="K38" s="61">
        <f>K39</f>
        <v>277.06</v>
      </c>
      <c r="L38" s="67">
        <f t="shared" si="1"/>
        <v>95.016975890805583</v>
      </c>
    </row>
    <row r="39" spans="1:12" ht="26.25" customHeight="1">
      <c r="A39" s="18" t="s">
        <v>6</v>
      </c>
      <c r="B39" s="7" t="s">
        <v>322</v>
      </c>
      <c r="C39" s="7">
        <v>200</v>
      </c>
      <c r="D39" s="61">
        <v>462</v>
      </c>
      <c r="E39" s="61">
        <v>291.58999999999997</v>
      </c>
      <c r="F39" s="50"/>
      <c r="G39" s="50"/>
      <c r="H39" s="60"/>
      <c r="K39" s="67">
        <v>277.06</v>
      </c>
      <c r="L39" s="67">
        <f t="shared" si="1"/>
        <v>95.016975890805583</v>
      </c>
    </row>
    <row r="40" spans="1:12" ht="27.75" customHeight="1">
      <c r="A40" s="5" t="s">
        <v>365</v>
      </c>
      <c r="B40" s="7" t="s">
        <v>323</v>
      </c>
      <c r="C40" s="7" t="s">
        <v>4</v>
      </c>
      <c r="D40" s="61">
        <f>D41</f>
        <v>10</v>
      </c>
      <c r="E40" s="61">
        <f>E41</f>
        <v>0</v>
      </c>
      <c r="F40" s="50"/>
      <c r="G40" s="50"/>
      <c r="H40" s="60"/>
      <c r="K40" s="61">
        <f>K41</f>
        <v>0</v>
      </c>
      <c r="L40" s="67"/>
    </row>
    <row r="41" spans="1:12" ht="38.450000000000003" customHeight="1">
      <c r="A41" s="5" t="s">
        <v>6</v>
      </c>
      <c r="B41" s="7" t="s">
        <v>323</v>
      </c>
      <c r="C41" s="7">
        <v>200</v>
      </c>
      <c r="D41" s="61">
        <v>10</v>
      </c>
      <c r="E41" s="61">
        <v>0</v>
      </c>
      <c r="F41" s="50"/>
      <c r="G41" s="50"/>
      <c r="H41" s="60"/>
      <c r="K41" s="61">
        <v>0</v>
      </c>
      <c r="L41" s="67"/>
    </row>
    <row r="42" spans="1:12" ht="58.15" customHeight="1">
      <c r="A42" s="8" t="s">
        <v>332</v>
      </c>
      <c r="B42" s="11" t="s">
        <v>457</v>
      </c>
      <c r="C42" s="11" t="s">
        <v>4</v>
      </c>
      <c r="D42" s="59">
        <f>D43+D45</f>
        <v>3001.79</v>
      </c>
      <c r="E42" s="59">
        <f>E43+E45</f>
        <v>2948.3</v>
      </c>
      <c r="F42" s="50"/>
      <c r="G42" s="50"/>
      <c r="H42" s="60"/>
      <c r="K42" s="59">
        <f>K43+K45</f>
        <v>2948.3</v>
      </c>
      <c r="L42" s="67">
        <f t="shared" si="1"/>
        <v>100</v>
      </c>
    </row>
    <row r="43" spans="1:12" ht="42" customHeight="1">
      <c r="A43" s="5" t="s">
        <v>472</v>
      </c>
      <c r="B43" s="7" t="s">
        <v>458</v>
      </c>
      <c r="C43" s="7" t="s">
        <v>4</v>
      </c>
      <c r="D43" s="61">
        <f>D44</f>
        <v>2519.79</v>
      </c>
      <c r="E43" s="61">
        <f>E44</f>
        <v>2466.3000000000002</v>
      </c>
      <c r="F43" s="50"/>
      <c r="G43" s="50"/>
      <c r="H43" s="60"/>
      <c r="K43" s="61">
        <f>K44</f>
        <v>2466.3000000000002</v>
      </c>
      <c r="L43" s="67">
        <f t="shared" si="1"/>
        <v>100</v>
      </c>
    </row>
    <row r="44" spans="1:12" ht="33" customHeight="1">
      <c r="A44" s="5" t="s">
        <v>6</v>
      </c>
      <c r="B44" s="7" t="s">
        <v>458</v>
      </c>
      <c r="C44" s="7">
        <v>200</v>
      </c>
      <c r="D44" s="61">
        <v>2519.79</v>
      </c>
      <c r="E44" s="61">
        <v>2466.3000000000002</v>
      </c>
      <c r="F44" s="50"/>
      <c r="G44" s="50"/>
      <c r="H44" s="60"/>
      <c r="K44" s="67">
        <v>2466.3000000000002</v>
      </c>
      <c r="L44" s="67">
        <f t="shared" si="1"/>
        <v>100</v>
      </c>
    </row>
    <row r="45" spans="1:12" ht="51" customHeight="1">
      <c r="A45" s="5" t="s">
        <v>459</v>
      </c>
      <c r="B45" s="7" t="s">
        <v>460</v>
      </c>
      <c r="C45" s="7" t="s">
        <v>4</v>
      </c>
      <c r="D45" s="61">
        <f>D46</f>
        <v>482</v>
      </c>
      <c r="E45" s="61">
        <f>E46</f>
        <v>482</v>
      </c>
      <c r="F45" s="50"/>
      <c r="G45" s="50"/>
      <c r="H45" s="60"/>
      <c r="K45" s="61">
        <f>K46</f>
        <v>482</v>
      </c>
      <c r="L45" s="67">
        <f t="shared" si="1"/>
        <v>100</v>
      </c>
    </row>
    <row r="46" spans="1:12" ht="36.6" customHeight="1">
      <c r="A46" s="5" t="s">
        <v>6</v>
      </c>
      <c r="B46" s="7" t="s">
        <v>460</v>
      </c>
      <c r="C46" s="7">
        <v>200</v>
      </c>
      <c r="D46" s="61">
        <v>482</v>
      </c>
      <c r="E46" s="61">
        <v>482</v>
      </c>
      <c r="F46" s="50"/>
      <c r="G46" s="50"/>
      <c r="H46" s="60"/>
      <c r="K46" s="67">
        <v>482</v>
      </c>
      <c r="L46" s="67">
        <f t="shared" si="1"/>
        <v>100</v>
      </c>
    </row>
    <row r="47" spans="1:12" ht="99.75" customHeight="1">
      <c r="A47" s="27" t="s">
        <v>463</v>
      </c>
      <c r="B47" s="11" t="s">
        <v>46</v>
      </c>
      <c r="C47" s="11" t="s">
        <v>4</v>
      </c>
      <c r="D47" s="47">
        <f>D48+D58+D52+D65+D70</f>
        <v>34755.839999999997</v>
      </c>
      <c r="E47" s="47">
        <f>E48+E58+E52+E65+E70</f>
        <v>57559.18</v>
      </c>
      <c r="F47" s="50">
        <v>10224.94</v>
      </c>
      <c r="G47" s="50">
        <v>9880.4</v>
      </c>
      <c r="H47" s="60"/>
      <c r="K47" s="47">
        <f>K48+K58+K52+K65+K70</f>
        <v>33601.520000000004</v>
      </c>
      <c r="L47" s="67">
        <f t="shared" si="1"/>
        <v>58.377343110169399</v>
      </c>
    </row>
    <row r="48" spans="1:12" ht="71.45" customHeight="1">
      <c r="A48" s="28" t="s">
        <v>340</v>
      </c>
      <c r="B48" s="11" t="s">
        <v>324</v>
      </c>
      <c r="C48" s="11" t="s">
        <v>4</v>
      </c>
      <c r="D48" s="47">
        <f t="shared" ref="D48:E50" si="2">D49</f>
        <v>9317</v>
      </c>
      <c r="E48" s="47">
        <f t="shared" si="2"/>
        <v>8173.67</v>
      </c>
      <c r="F48" s="50"/>
      <c r="G48" s="50"/>
      <c r="H48" s="60"/>
      <c r="K48" s="47">
        <f>K49</f>
        <v>7910.81</v>
      </c>
      <c r="L48" s="67">
        <f t="shared" si="1"/>
        <v>96.784063951688779</v>
      </c>
    </row>
    <row r="49" spans="1:12" ht="38.25" customHeight="1">
      <c r="A49" s="28" t="s">
        <v>465</v>
      </c>
      <c r="B49" s="11" t="s">
        <v>325</v>
      </c>
      <c r="C49" s="11" t="s">
        <v>4</v>
      </c>
      <c r="D49" s="47">
        <f t="shared" si="2"/>
        <v>9317</v>
      </c>
      <c r="E49" s="47">
        <f t="shared" si="2"/>
        <v>8173.67</v>
      </c>
      <c r="F49" s="50"/>
      <c r="G49" s="50"/>
      <c r="H49" s="60"/>
      <c r="K49" s="47">
        <f>K50</f>
        <v>7910.81</v>
      </c>
      <c r="L49" s="67">
        <f t="shared" si="1"/>
        <v>96.784063951688779</v>
      </c>
    </row>
    <row r="50" spans="1:12" ht="42" customHeight="1">
      <c r="A50" s="5" t="s">
        <v>466</v>
      </c>
      <c r="B50" s="7" t="s">
        <v>326</v>
      </c>
      <c r="C50" s="7" t="s">
        <v>4</v>
      </c>
      <c r="D50" s="61">
        <f t="shared" si="2"/>
        <v>9317</v>
      </c>
      <c r="E50" s="61">
        <f t="shared" si="2"/>
        <v>8173.67</v>
      </c>
      <c r="F50" s="50">
        <v>2626.56</v>
      </c>
      <c r="G50" s="61">
        <v>2626.56</v>
      </c>
      <c r="H50" s="60"/>
      <c r="K50" s="61">
        <f>K51</f>
        <v>7910.81</v>
      </c>
      <c r="L50" s="67">
        <f t="shared" si="1"/>
        <v>96.784063951688779</v>
      </c>
    </row>
    <row r="51" spans="1:12" ht="36" customHeight="1">
      <c r="A51" s="13" t="s">
        <v>6</v>
      </c>
      <c r="B51" s="7" t="s">
        <v>326</v>
      </c>
      <c r="C51" s="7">
        <v>200</v>
      </c>
      <c r="D51" s="48">
        <v>9317</v>
      </c>
      <c r="E51" s="48">
        <v>8173.67</v>
      </c>
      <c r="F51" s="48" t="e">
        <f>F76+F77+#REF!</f>
        <v>#REF!</v>
      </c>
      <c r="G51" s="48" t="e">
        <f>G76+G77+#REF!</f>
        <v>#REF!</v>
      </c>
      <c r="H51" s="60"/>
      <c r="K51" s="67">
        <v>7910.81</v>
      </c>
      <c r="L51" s="67">
        <f t="shared" si="1"/>
        <v>96.784063951688779</v>
      </c>
    </row>
    <row r="52" spans="1:12" ht="39.75" customHeight="1">
      <c r="A52" s="6" t="s">
        <v>557</v>
      </c>
      <c r="B52" s="11" t="s">
        <v>327</v>
      </c>
      <c r="C52" s="11" t="s">
        <v>4</v>
      </c>
      <c r="D52" s="47">
        <f>D53</f>
        <v>3000</v>
      </c>
      <c r="E52" s="47">
        <f>E53</f>
        <v>2655.01</v>
      </c>
      <c r="F52" s="48"/>
      <c r="G52" s="48"/>
      <c r="H52" s="60"/>
      <c r="K52" s="47">
        <f>K53</f>
        <v>2655</v>
      </c>
      <c r="L52" s="67">
        <f t="shared" si="1"/>
        <v>99.99962335358434</v>
      </c>
    </row>
    <row r="53" spans="1:12" ht="48.75" customHeight="1">
      <c r="A53" s="5" t="s">
        <v>332</v>
      </c>
      <c r="B53" s="7" t="s">
        <v>341</v>
      </c>
      <c r="C53" s="7" t="s">
        <v>4</v>
      </c>
      <c r="D53" s="48">
        <f>D54+D56</f>
        <v>3000</v>
      </c>
      <c r="E53" s="48">
        <f>E54+E56</f>
        <v>2655.01</v>
      </c>
      <c r="F53" s="48"/>
      <c r="G53" s="48"/>
      <c r="H53" s="60"/>
      <c r="K53" s="48">
        <f>K54+K56</f>
        <v>2655</v>
      </c>
      <c r="L53" s="67">
        <f t="shared" si="1"/>
        <v>99.99962335358434</v>
      </c>
    </row>
    <row r="54" spans="1:12" ht="21.75" customHeight="1">
      <c r="A54" s="13" t="s">
        <v>342</v>
      </c>
      <c r="B54" s="7" t="s">
        <v>479</v>
      </c>
      <c r="C54" s="7" t="s">
        <v>4</v>
      </c>
      <c r="D54" s="48">
        <f>D55</f>
        <v>2700</v>
      </c>
      <c r="E54" s="48">
        <f>E55</f>
        <v>2099.46</v>
      </c>
      <c r="F54" s="48"/>
      <c r="G54" s="48"/>
      <c r="H54" s="60"/>
      <c r="K54" s="48">
        <f>K55</f>
        <v>2355</v>
      </c>
      <c r="L54" s="67">
        <f t="shared" si="1"/>
        <v>112.17170129461861</v>
      </c>
    </row>
    <row r="55" spans="1:12" ht="40.5" customHeight="1">
      <c r="A55" s="13" t="s">
        <v>211</v>
      </c>
      <c r="B55" s="7" t="s">
        <v>479</v>
      </c>
      <c r="C55" s="7">
        <v>200</v>
      </c>
      <c r="D55" s="48">
        <v>2700</v>
      </c>
      <c r="E55" s="48">
        <v>2099.46</v>
      </c>
      <c r="F55" s="48"/>
      <c r="G55" s="48"/>
      <c r="H55" s="60"/>
      <c r="K55" s="67">
        <v>2355</v>
      </c>
      <c r="L55" s="67">
        <f t="shared" si="1"/>
        <v>112.17170129461861</v>
      </c>
    </row>
    <row r="56" spans="1:12" ht="40.5" customHeight="1">
      <c r="A56" s="19" t="s">
        <v>464</v>
      </c>
      <c r="B56" s="7" t="s">
        <v>480</v>
      </c>
      <c r="C56" s="7" t="s">
        <v>4</v>
      </c>
      <c r="D56" s="48">
        <f>D57</f>
        <v>300</v>
      </c>
      <c r="E56" s="48">
        <f>E57</f>
        <v>555.54999999999995</v>
      </c>
      <c r="F56" s="48"/>
      <c r="G56" s="48"/>
      <c r="H56" s="60"/>
      <c r="K56" s="48">
        <f>K57</f>
        <v>300</v>
      </c>
      <c r="L56" s="67">
        <f t="shared" si="1"/>
        <v>54.000540005400055</v>
      </c>
    </row>
    <row r="57" spans="1:12" ht="33.6" customHeight="1">
      <c r="A57" s="5" t="s">
        <v>301</v>
      </c>
      <c r="B57" s="7" t="s">
        <v>480</v>
      </c>
      <c r="C57" s="7">
        <v>200</v>
      </c>
      <c r="D57" s="48">
        <v>300</v>
      </c>
      <c r="E57" s="48">
        <v>555.54999999999995</v>
      </c>
      <c r="F57" s="48"/>
      <c r="G57" s="48"/>
      <c r="H57" s="60"/>
      <c r="K57" s="67">
        <v>300</v>
      </c>
      <c r="L57" s="67">
        <f t="shared" si="1"/>
        <v>54.000540005400055</v>
      </c>
    </row>
    <row r="58" spans="1:12" ht="49.5" customHeight="1">
      <c r="A58" s="27" t="s">
        <v>429</v>
      </c>
      <c r="B58" s="11" t="s">
        <v>328</v>
      </c>
      <c r="C58" s="11" t="s">
        <v>4</v>
      </c>
      <c r="D58" s="47">
        <f>D59+D67</f>
        <v>22425.84</v>
      </c>
      <c r="E58" s="47">
        <f>E59+E67</f>
        <v>46717.5</v>
      </c>
      <c r="F58" s="48"/>
      <c r="G58" s="48"/>
      <c r="H58" s="60"/>
      <c r="K58" s="47">
        <f>K59+K67</f>
        <v>23022.71</v>
      </c>
      <c r="L58" s="67">
        <f t="shared" si="1"/>
        <v>49.28069781131267</v>
      </c>
    </row>
    <row r="59" spans="1:12" ht="38.25" customHeight="1">
      <c r="A59" s="27" t="s">
        <v>467</v>
      </c>
      <c r="B59" s="11" t="s">
        <v>329</v>
      </c>
      <c r="C59" s="11" t="s">
        <v>4</v>
      </c>
      <c r="D59" s="47">
        <f>D60+D63</f>
        <v>12090.04</v>
      </c>
      <c r="E59" s="47">
        <f>E60+E63+E65</f>
        <v>36979.07</v>
      </c>
      <c r="F59" s="48"/>
      <c r="G59" s="48"/>
      <c r="H59" s="60"/>
      <c r="K59" s="47">
        <f>K60+K63+K65</f>
        <v>13529.55</v>
      </c>
      <c r="L59" s="67">
        <f t="shared" si="1"/>
        <v>36.587047754310746</v>
      </c>
    </row>
    <row r="60" spans="1:12" ht="43.5" customHeight="1">
      <c r="A60" s="18" t="s">
        <v>468</v>
      </c>
      <c r="B60" s="7" t="s">
        <v>333</v>
      </c>
      <c r="C60" s="7" t="s">
        <v>4</v>
      </c>
      <c r="D60" s="48">
        <f>D61</f>
        <v>12090.04</v>
      </c>
      <c r="E60" s="48">
        <f>E61+E62</f>
        <v>13985.779999999999</v>
      </c>
      <c r="F60" s="48"/>
      <c r="G60" s="48"/>
      <c r="H60" s="60"/>
      <c r="K60" s="48">
        <f>K61+K62</f>
        <v>13529.55</v>
      </c>
      <c r="L60" s="67">
        <f t="shared" si="1"/>
        <v>96.737900925082471</v>
      </c>
    </row>
    <row r="61" spans="1:12" ht="35.450000000000003" customHeight="1">
      <c r="A61" s="18" t="s">
        <v>6</v>
      </c>
      <c r="B61" s="7" t="s">
        <v>333</v>
      </c>
      <c r="C61" s="7">
        <v>200</v>
      </c>
      <c r="D61" s="48">
        <v>12090.04</v>
      </c>
      <c r="E61" s="48">
        <v>13604.88</v>
      </c>
      <c r="F61" s="48"/>
      <c r="G61" s="48"/>
      <c r="H61" s="60"/>
      <c r="K61" s="67">
        <v>13159.5</v>
      </c>
      <c r="L61" s="67">
        <f t="shared" si="1"/>
        <v>96.72632173161395</v>
      </c>
    </row>
    <row r="62" spans="1:12" ht="39" customHeight="1">
      <c r="A62" s="5" t="s">
        <v>211</v>
      </c>
      <c r="B62" s="7" t="s">
        <v>333</v>
      </c>
      <c r="C62" s="7">
        <v>400</v>
      </c>
      <c r="D62" s="48">
        <v>0</v>
      </c>
      <c r="E62" s="48">
        <v>380.9</v>
      </c>
      <c r="F62" s="48"/>
      <c r="G62" s="48"/>
      <c r="H62" s="60"/>
      <c r="K62" s="67">
        <v>370.05</v>
      </c>
      <c r="L62" s="67">
        <f t="shared" si="1"/>
        <v>97.151483328957738</v>
      </c>
    </row>
    <row r="63" spans="1:12" ht="39" customHeight="1">
      <c r="A63" s="5" t="s">
        <v>558</v>
      </c>
      <c r="B63" s="7" t="s">
        <v>559</v>
      </c>
      <c r="C63" s="7" t="s">
        <v>4</v>
      </c>
      <c r="D63" s="48">
        <f>D64</f>
        <v>0</v>
      </c>
      <c r="E63" s="48">
        <f>E64</f>
        <v>22993.29</v>
      </c>
      <c r="F63" s="48"/>
      <c r="G63" s="48"/>
      <c r="H63" s="60"/>
      <c r="K63" s="48">
        <f>K64</f>
        <v>0</v>
      </c>
      <c r="L63" s="67">
        <f t="shared" si="1"/>
        <v>0</v>
      </c>
    </row>
    <row r="64" spans="1:12" ht="38.450000000000003" customHeight="1">
      <c r="A64" s="5" t="s">
        <v>6</v>
      </c>
      <c r="B64" s="7" t="s">
        <v>560</v>
      </c>
      <c r="C64" s="7">
        <v>200</v>
      </c>
      <c r="D64" s="48">
        <v>0</v>
      </c>
      <c r="E64" s="48">
        <v>22993.29</v>
      </c>
      <c r="F64" s="48"/>
      <c r="G64" s="48"/>
      <c r="H64" s="60"/>
      <c r="K64" s="67">
        <v>0</v>
      </c>
      <c r="L64" s="67">
        <f t="shared" si="1"/>
        <v>0</v>
      </c>
    </row>
    <row r="65" spans="1:12" ht="0.6" hidden="1" customHeight="1">
      <c r="A65" s="5" t="s">
        <v>566</v>
      </c>
      <c r="B65" s="7" t="s">
        <v>567</v>
      </c>
      <c r="C65" s="7" t="s">
        <v>4</v>
      </c>
      <c r="D65" s="48">
        <v>0</v>
      </c>
      <c r="E65" s="48">
        <f>E66</f>
        <v>0</v>
      </c>
      <c r="F65" s="48"/>
      <c r="G65" s="48"/>
      <c r="H65" s="60"/>
      <c r="K65" s="48">
        <f>K66</f>
        <v>0</v>
      </c>
      <c r="L65" s="67" t="e">
        <f t="shared" si="1"/>
        <v>#DIV/0!</v>
      </c>
    </row>
    <row r="66" spans="1:12" ht="30" hidden="1" customHeight="1">
      <c r="A66" s="5" t="s">
        <v>6</v>
      </c>
      <c r="B66" s="7" t="s">
        <v>568</v>
      </c>
      <c r="C66" s="7">
        <v>200</v>
      </c>
      <c r="D66" s="48">
        <v>0</v>
      </c>
      <c r="E66" s="48">
        <v>0</v>
      </c>
      <c r="F66" s="48"/>
      <c r="G66" s="48"/>
      <c r="H66" s="60"/>
      <c r="K66" s="67">
        <v>0</v>
      </c>
      <c r="L66" s="67" t="e">
        <f t="shared" si="1"/>
        <v>#DIV/0!</v>
      </c>
    </row>
    <row r="67" spans="1:12" ht="56.25">
      <c r="A67" s="27" t="s">
        <v>469</v>
      </c>
      <c r="B67" s="7" t="s">
        <v>471</v>
      </c>
      <c r="C67" s="7" t="s">
        <v>4</v>
      </c>
      <c r="D67" s="48">
        <f>D68</f>
        <v>10335.799999999999</v>
      </c>
      <c r="E67" s="48">
        <f>E68</f>
        <v>9738.43</v>
      </c>
      <c r="F67" s="48"/>
      <c r="G67" s="48"/>
      <c r="H67" s="60"/>
      <c r="K67" s="48">
        <f>K68</f>
        <v>9493.16</v>
      </c>
      <c r="L67" s="67">
        <f t="shared" si="1"/>
        <v>97.481421543308315</v>
      </c>
    </row>
    <row r="68" spans="1:12" ht="42" customHeight="1">
      <c r="A68" s="18" t="s">
        <v>470</v>
      </c>
      <c r="B68" s="7" t="s">
        <v>430</v>
      </c>
      <c r="C68" s="7" t="s">
        <v>4</v>
      </c>
      <c r="D68" s="48">
        <f>D69</f>
        <v>10335.799999999999</v>
      </c>
      <c r="E68" s="48">
        <f>E69</f>
        <v>9738.43</v>
      </c>
      <c r="F68" s="48"/>
      <c r="G68" s="48"/>
      <c r="H68" s="60"/>
      <c r="K68" s="48">
        <f>K69</f>
        <v>9493.16</v>
      </c>
      <c r="L68" s="67">
        <f t="shared" si="1"/>
        <v>97.481421543308315</v>
      </c>
    </row>
    <row r="69" spans="1:12" ht="37.15" customHeight="1">
      <c r="A69" s="18" t="s">
        <v>6</v>
      </c>
      <c r="B69" s="7" t="s">
        <v>430</v>
      </c>
      <c r="C69" s="7">
        <v>200</v>
      </c>
      <c r="D69" s="48">
        <v>10335.799999999999</v>
      </c>
      <c r="E69" s="48">
        <v>9738.43</v>
      </c>
      <c r="F69" s="48"/>
      <c r="G69" s="48"/>
      <c r="H69" s="60"/>
      <c r="K69" s="67">
        <v>9493.16</v>
      </c>
      <c r="L69" s="67">
        <f t="shared" si="1"/>
        <v>97.481421543308315</v>
      </c>
    </row>
    <row r="70" spans="1:12" ht="50.45" customHeight="1">
      <c r="A70" s="6" t="s">
        <v>218</v>
      </c>
      <c r="B70" s="11" t="s">
        <v>330</v>
      </c>
      <c r="C70" s="11" t="s">
        <v>4</v>
      </c>
      <c r="D70" s="47">
        <f>D71</f>
        <v>13</v>
      </c>
      <c r="E70" s="47">
        <f>E71</f>
        <v>13</v>
      </c>
      <c r="F70" s="48"/>
      <c r="G70" s="48"/>
      <c r="H70" s="60"/>
      <c r="K70" s="47">
        <f>K71</f>
        <v>13</v>
      </c>
      <c r="L70" s="67">
        <f t="shared" si="1"/>
        <v>100</v>
      </c>
    </row>
    <row r="71" spans="1:12" ht="39.6" customHeight="1">
      <c r="A71" s="28" t="s">
        <v>556</v>
      </c>
      <c r="B71" s="11" t="s">
        <v>331</v>
      </c>
      <c r="C71" s="11" t="s">
        <v>4</v>
      </c>
      <c r="D71" s="47">
        <f>D72+D74</f>
        <v>13</v>
      </c>
      <c r="E71" s="47">
        <f>E72+E74</f>
        <v>13</v>
      </c>
      <c r="F71" s="48"/>
      <c r="G71" s="48"/>
      <c r="H71" s="60"/>
      <c r="K71" s="47">
        <f>K72+K74</f>
        <v>13</v>
      </c>
      <c r="L71" s="67">
        <f t="shared" si="1"/>
        <v>100</v>
      </c>
    </row>
    <row r="72" spans="1:12" ht="35.450000000000003" customHeight="1">
      <c r="A72" s="16" t="s">
        <v>343</v>
      </c>
      <c r="B72" s="7" t="s">
        <v>334</v>
      </c>
      <c r="C72" s="7" t="s">
        <v>4</v>
      </c>
      <c r="D72" s="48">
        <f>D73</f>
        <v>13</v>
      </c>
      <c r="E72" s="48">
        <f>E73</f>
        <v>13</v>
      </c>
      <c r="F72" s="48"/>
      <c r="G72" s="48"/>
      <c r="H72" s="60"/>
      <c r="K72" s="48">
        <f>K73</f>
        <v>13</v>
      </c>
      <c r="L72" s="67">
        <f t="shared" si="1"/>
        <v>100</v>
      </c>
    </row>
    <row r="73" spans="1:12" ht="39.6" customHeight="1">
      <c r="A73" s="18" t="s">
        <v>6</v>
      </c>
      <c r="B73" s="7" t="s">
        <v>334</v>
      </c>
      <c r="C73" s="7">
        <v>200</v>
      </c>
      <c r="D73" s="48">
        <v>13</v>
      </c>
      <c r="E73" s="48">
        <v>13</v>
      </c>
      <c r="F73" s="48"/>
      <c r="G73" s="48"/>
      <c r="H73" s="60"/>
      <c r="K73" s="67">
        <v>13</v>
      </c>
      <c r="L73" s="67">
        <f t="shared" si="1"/>
        <v>100</v>
      </c>
    </row>
    <row r="74" spans="1:12" ht="33.6" hidden="1" customHeight="1">
      <c r="A74" s="13" t="s">
        <v>344</v>
      </c>
      <c r="B74" s="7" t="s">
        <v>345</v>
      </c>
      <c r="C74" s="7" t="s">
        <v>4</v>
      </c>
      <c r="D74" s="48">
        <f>D75</f>
        <v>0</v>
      </c>
      <c r="E74" s="48">
        <f>E75</f>
        <v>0</v>
      </c>
      <c r="F74" s="48"/>
      <c r="G74" s="48"/>
      <c r="H74" s="60"/>
      <c r="K74" s="48">
        <f>K75</f>
        <v>0</v>
      </c>
      <c r="L74" s="67" t="e">
        <f t="shared" si="1"/>
        <v>#DIV/0!</v>
      </c>
    </row>
    <row r="75" spans="1:12" ht="38.450000000000003" hidden="1" customHeight="1">
      <c r="A75" s="18" t="s">
        <v>6</v>
      </c>
      <c r="B75" s="7" t="s">
        <v>345</v>
      </c>
      <c r="C75" s="7">
        <v>200</v>
      </c>
      <c r="D75" s="48">
        <v>0</v>
      </c>
      <c r="E75" s="48">
        <v>0</v>
      </c>
      <c r="F75" s="48"/>
      <c r="G75" s="48"/>
      <c r="H75" s="60"/>
      <c r="K75" s="67">
        <v>0</v>
      </c>
      <c r="L75" s="67" t="e">
        <f t="shared" si="1"/>
        <v>#DIV/0!</v>
      </c>
    </row>
    <row r="76" spans="1:12" ht="78.599999999999994" customHeight="1">
      <c r="A76" s="27" t="s">
        <v>219</v>
      </c>
      <c r="B76" s="11" t="s">
        <v>47</v>
      </c>
      <c r="C76" s="11" t="s">
        <v>4</v>
      </c>
      <c r="D76" s="47">
        <f>D77+D88+D81</f>
        <v>14760.220000000001</v>
      </c>
      <c r="E76" s="47">
        <f>E77+E88+E81</f>
        <v>7275.2300000000005</v>
      </c>
      <c r="F76" s="50">
        <v>25087.35</v>
      </c>
      <c r="G76" s="50">
        <v>24518.36</v>
      </c>
      <c r="H76" s="60"/>
      <c r="K76" s="47">
        <f>K77+K88+K81</f>
        <v>7151.7499999999991</v>
      </c>
      <c r="L76" s="67">
        <f t="shared" si="1"/>
        <v>98.302734071637573</v>
      </c>
    </row>
    <row r="77" spans="1:12" ht="59.45" customHeight="1">
      <c r="A77" s="8" t="s">
        <v>229</v>
      </c>
      <c r="B77" s="11" t="s">
        <v>48</v>
      </c>
      <c r="C77" s="11" t="s">
        <v>4</v>
      </c>
      <c r="D77" s="47">
        <f t="shared" ref="D77:E79" si="3">D78</f>
        <v>10</v>
      </c>
      <c r="E77" s="47">
        <f t="shared" si="3"/>
        <v>10</v>
      </c>
      <c r="F77" s="50">
        <v>4250.6399999999994</v>
      </c>
      <c r="G77" s="50">
        <v>5580.95</v>
      </c>
      <c r="H77" s="60"/>
      <c r="K77" s="47">
        <f>K78</f>
        <v>10</v>
      </c>
      <c r="L77" s="67">
        <f t="shared" si="1"/>
        <v>100</v>
      </c>
    </row>
    <row r="78" spans="1:12" ht="63.6" customHeight="1">
      <c r="A78" s="31" t="s">
        <v>187</v>
      </c>
      <c r="B78" s="11" t="s">
        <v>49</v>
      </c>
      <c r="C78" s="11" t="s">
        <v>4</v>
      </c>
      <c r="D78" s="47">
        <f t="shared" si="3"/>
        <v>10</v>
      </c>
      <c r="E78" s="47">
        <f t="shared" si="3"/>
        <v>10</v>
      </c>
      <c r="F78" s="48" t="e">
        <f>#REF!+#REF!+F83</f>
        <v>#REF!</v>
      </c>
      <c r="G78" s="48" t="e">
        <f>#REF!+#REF!+G83</f>
        <v>#REF!</v>
      </c>
      <c r="H78" s="60"/>
      <c r="K78" s="47">
        <f>K79</f>
        <v>10</v>
      </c>
      <c r="L78" s="67">
        <f t="shared" ref="L78:L141" si="4">K78/E78*100</f>
        <v>100</v>
      </c>
    </row>
    <row r="79" spans="1:12" ht="42" customHeight="1">
      <c r="A79" s="32" t="s">
        <v>31</v>
      </c>
      <c r="B79" s="7" t="s">
        <v>220</v>
      </c>
      <c r="C79" s="7" t="s">
        <v>4</v>
      </c>
      <c r="D79" s="48">
        <f t="shared" si="3"/>
        <v>10</v>
      </c>
      <c r="E79" s="48">
        <f t="shared" si="3"/>
        <v>10</v>
      </c>
      <c r="F79" s="48"/>
      <c r="G79" s="48"/>
      <c r="H79" s="60"/>
      <c r="K79" s="48">
        <f>K80</f>
        <v>10</v>
      </c>
      <c r="L79" s="67">
        <f t="shared" si="4"/>
        <v>100</v>
      </c>
    </row>
    <row r="80" spans="1:12" ht="36" customHeight="1">
      <c r="A80" s="32" t="s">
        <v>6</v>
      </c>
      <c r="B80" s="7" t="s">
        <v>220</v>
      </c>
      <c r="C80" s="7">
        <v>200</v>
      </c>
      <c r="D80" s="48">
        <v>10</v>
      </c>
      <c r="E80" s="48">
        <v>10</v>
      </c>
      <c r="F80" s="48"/>
      <c r="G80" s="48"/>
      <c r="H80" s="62"/>
      <c r="I80" s="63"/>
      <c r="J80" s="63"/>
      <c r="K80" s="67">
        <v>10</v>
      </c>
      <c r="L80" s="67">
        <f t="shared" si="4"/>
        <v>100</v>
      </c>
    </row>
    <row r="81" spans="1:12" ht="57" customHeight="1">
      <c r="A81" s="31" t="s">
        <v>221</v>
      </c>
      <c r="B81" s="11" t="s">
        <v>51</v>
      </c>
      <c r="C81" s="11" t="s">
        <v>4</v>
      </c>
      <c r="D81" s="47">
        <f>D82+D85</f>
        <v>170</v>
      </c>
      <c r="E81" s="47">
        <f>E82+E85</f>
        <v>45</v>
      </c>
      <c r="F81" s="48"/>
      <c r="G81" s="48"/>
      <c r="H81" s="62"/>
      <c r="I81" s="63"/>
      <c r="J81" s="63"/>
      <c r="K81" s="47">
        <f>K82+K85</f>
        <v>45</v>
      </c>
      <c r="L81" s="67">
        <f t="shared" si="4"/>
        <v>100</v>
      </c>
    </row>
    <row r="82" spans="1:12" ht="42" customHeight="1">
      <c r="A82" s="31" t="s">
        <v>222</v>
      </c>
      <c r="B82" s="11" t="s">
        <v>52</v>
      </c>
      <c r="C82" s="11" t="s">
        <v>4</v>
      </c>
      <c r="D82" s="47">
        <f>D83</f>
        <v>140</v>
      </c>
      <c r="E82" s="47">
        <f>E83</f>
        <v>0</v>
      </c>
      <c r="F82" s="48"/>
      <c r="G82" s="48"/>
      <c r="H82" s="62"/>
      <c r="I82" s="63"/>
      <c r="J82" s="63"/>
      <c r="K82" s="47">
        <f>K83</f>
        <v>0</v>
      </c>
      <c r="L82" s="67" t="e">
        <f t="shared" si="4"/>
        <v>#DIV/0!</v>
      </c>
    </row>
    <row r="83" spans="1:12" ht="38.25" customHeight="1">
      <c r="A83" s="5" t="s">
        <v>36</v>
      </c>
      <c r="B83" s="7" t="s">
        <v>223</v>
      </c>
      <c r="C83" s="7" t="s">
        <v>4</v>
      </c>
      <c r="D83" s="48">
        <f>D84</f>
        <v>140</v>
      </c>
      <c r="E83" s="48">
        <f>E84</f>
        <v>0</v>
      </c>
      <c r="F83" s="50">
        <v>135.83000000000001</v>
      </c>
      <c r="G83" s="50">
        <v>131.53</v>
      </c>
      <c r="H83" s="60"/>
      <c r="K83" s="48">
        <f>K84</f>
        <v>0</v>
      </c>
      <c r="L83" s="67" t="e">
        <f t="shared" si="4"/>
        <v>#DIV/0!</v>
      </c>
    </row>
    <row r="84" spans="1:12">
      <c r="A84" s="32" t="s">
        <v>8</v>
      </c>
      <c r="B84" s="7" t="s">
        <v>223</v>
      </c>
      <c r="C84" s="7">
        <v>800</v>
      </c>
      <c r="D84" s="48">
        <v>140</v>
      </c>
      <c r="E84" s="48">
        <v>0</v>
      </c>
      <c r="F84" s="48" t="e">
        <f>#REF!+#REF!+F112</f>
        <v>#REF!</v>
      </c>
      <c r="G84" s="48" t="e">
        <f>#REF!+#REF!+G112</f>
        <v>#REF!</v>
      </c>
      <c r="H84" s="60"/>
      <c r="K84" s="67">
        <v>0</v>
      </c>
      <c r="L84" s="67" t="e">
        <f t="shared" si="4"/>
        <v>#DIV/0!</v>
      </c>
    </row>
    <row r="85" spans="1:12" ht="37.5">
      <c r="A85" s="31" t="s">
        <v>186</v>
      </c>
      <c r="B85" s="11" t="s">
        <v>224</v>
      </c>
      <c r="C85" s="11" t="s">
        <v>4</v>
      </c>
      <c r="D85" s="47">
        <f>D86</f>
        <v>30</v>
      </c>
      <c r="E85" s="47">
        <f>E86</f>
        <v>45</v>
      </c>
      <c r="F85" s="48"/>
      <c r="G85" s="48"/>
      <c r="H85" s="60"/>
      <c r="K85" s="47">
        <f>K86</f>
        <v>45</v>
      </c>
      <c r="L85" s="67">
        <f t="shared" si="4"/>
        <v>100</v>
      </c>
    </row>
    <row r="86" spans="1:12" ht="56.25">
      <c r="A86" s="32" t="s">
        <v>50</v>
      </c>
      <c r="B86" s="7" t="s">
        <v>225</v>
      </c>
      <c r="C86" s="7" t="s">
        <v>4</v>
      </c>
      <c r="D86" s="48">
        <f>D87</f>
        <v>30</v>
      </c>
      <c r="E86" s="48">
        <f>E87</f>
        <v>45</v>
      </c>
      <c r="F86" s="48"/>
      <c r="G86" s="48"/>
      <c r="H86" s="60"/>
      <c r="K86" s="48">
        <f>K87</f>
        <v>45</v>
      </c>
      <c r="L86" s="67">
        <f t="shared" si="4"/>
        <v>100</v>
      </c>
    </row>
    <row r="87" spans="1:12" ht="37.5">
      <c r="A87" s="32" t="s">
        <v>6</v>
      </c>
      <c r="B87" s="7" t="s">
        <v>225</v>
      </c>
      <c r="C87" s="7">
        <v>200</v>
      </c>
      <c r="D87" s="48">
        <v>30</v>
      </c>
      <c r="E87" s="48">
        <v>45</v>
      </c>
      <c r="F87" s="48"/>
      <c r="G87" s="48"/>
      <c r="H87" s="60"/>
      <c r="K87" s="67">
        <v>45</v>
      </c>
      <c r="L87" s="67">
        <f t="shared" si="4"/>
        <v>100</v>
      </c>
    </row>
    <row r="88" spans="1:12" ht="37.5">
      <c r="A88" s="31" t="s">
        <v>226</v>
      </c>
      <c r="B88" s="11" t="s">
        <v>53</v>
      </c>
      <c r="C88" s="11" t="s">
        <v>4</v>
      </c>
      <c r="D88" s="47">
        <f>D89+D99+D106+D109</f>
        <v>14580.220000000001</v>
      </c>
      <c r="E88" s="47">
        <f>E89+E99+E106+E109</f>
        <v>7220.2300000000005</v>
      </c>
      <c r="F88" s="48"/>
      <c r="G88" s="48"/>
      <c r="H88" s="60"/>
      <c r="K88" s="47">
        <f>K89+K99+K106+K109</f>
        <v>7096.7499999999991</v>
      </c>
      <c r="L88" s="67">
        <f t="shared" si="4"/>
        <v>98.289805172411377</v>
      </c>
    </row>
    <row r="89" spans="1:12" ht="37.5">
      <c r="A89" s="31" t="s">
        <v>188</v>
      </c>
      <c r="B89" s="11" t="s">
        <v>54</v>
      </c>
      <c r="C89" s="11" t="s">
        <v>4</v>
      </c>
      <c r="D89" s="47">
        <f>D90+D94+D96</f>
        <v>6484.8600000000006</v>
      </c>
      <c r="E89" s="47">
        <f>E90+E94+E96</f>
        <v>7042.68</v>
      </c>
      <c r="F89" s="48"/>
      <c r="G89" s="48"/>
      <c r="H89" s="60"/>
      <c r="K89" s="47">
        <f>K90+K94+K96</f>
        <v>7038.0499999999993</v>
      </c>
      <c r="L89" s="67">
        <f t="shared" si="4"/>
        <v>99.934257981336643</v>
      </c>
    </row>
    <row r="90" spans="1:12" ht="56.25">
      <c r="A90" s="32" t="s">
        <v>20</v>
      </c>
      <c r="B90" s="7" t="s">
        <v>55</v>
      </c>
      <c r="C90" s="7" t="s">
        <v>4</v>
      </c>
      <c r="D90" s="48">
        <f>D91+D92+D93</f>
        <v>424.63</v>
      </c>
      <c r="E90" s="48">
        <f>E91+E92+E93</f>
        <v>356.77</v>
      </c>
      <c r="F90" s="48"/>
      <c r="G90" s="48"/>
      <c r="H90" s="60"/>
      <c r="K90" s="48">
        <f>K91+K92+K93</f>
        <v>353.35999999999996</v>
      </c>
      <c r="L90" s="67">
        <f t="shared" si="4"/>
        <v>99.044202147041503</v>
      </c>
    </row>
    <row r="91" spans="1:12" ht="75">
      <c r="A91" s="18" t="s">
        <v>13</v>
      </c>
      <c r="B91" s="7" t="s">
        <v>55</v>
      </c>
      <c r="C91" s="7">
        <v>100</v>
      </c>
      <c r="D91" s="48">
        <v>108.03</v>
      </c>
      <c r="E91" s="48">
        <v>106.82</v>
      </c>
      <c r="F91" s="48"/>
      <c r="G91" s="48"/>
      <c r="H91" s="60"/>
      <c r="K91" s="67">
        <v>106.82</v>
      </c>
      <c r="L91" s="67">
        <f t="shared" si="4"/>
        <v>100</v>
      </c>
    </row>
    <row r="92" spans="1:12" ht="37.5">
      <c r="A92" s="32" t="s">
        <v>6</v>
      </c>
      <c r="B92" s="7" t="s">
        <v>55</v>
      </c>
      <c r="C92" s="7">
        <v>200</v>
      </c>
      <c r="D92" s="48">
        <v>295.10000000000002</v>
      </c>
      <c r="E92" s="48">
        <v>178.24</v>
      </c>
      <c r="F92" s="48"/>
      <c r="G92" s="48"/>
      <c r="H92" s="60"/>
      <c r="K92" s="67">
        <v>174.83</v>
      </c>
      <c r="L92" s="67">
        <f t="shared" si="4"/>
        <v>98.086849192100544</v>
      </c>
    </row>
    <row r="93" spans="1:12">
      <c r="A93" s="32" t="s">
        <v>8</v>
      </c>
      <c r="B93" s="7" t="s">
        <v>55</v>
      </c>
      <c r="C93" s="7">
        <v>800</v>
      </c>
      <c r="D93" s="48">
        <v>21.5</v>
      </c>
      <c r="E93" s="48">
        <v>71.709999999999994</v>
      </c>
      <c r="F93" s="48"/>
      <c r="G93" s="48"/>
      <c r="H93" s="60"/>
      <c r="K93" s="67">
        <v>71.709999999999994</v>
      </c>
      <c r="L93" s="67">
        <f t="shared" si="4"/>
        <v>100</v>
      </c>
    </row>
    <row r="94" spans="1:12" ht="37.5">
      <c r="A94" s="32" t="s">
        <v>21</v>
      </c>
      <c r="B94" s="7" t="s">
        <v>56</v>
      </c>
      <c r="C94" s="7" t="s">
        <v>4</v>
      </c>
      <c r="D94" s="48">
        <f>D95</f>
        <v>4199.97</v>
      </c>
      <c r="E94" s="48">
        <f>E95</f>
        <v>4747.6400000000003</v>
      </c>
      <c r="F94" s="48"/>
      <c r="G94" s="48"/>
      <c r="H94" s="60"/>
      <c r="K94" s="48">
        <f>K95</f>
        <v>4746.42</v>
      </c>
      <c r="L94" s="67">
        <f t="shared" si="4"/>
        <v>99.9743030221331</v>
      </c>
    </row>
    <row r="95" spans="1:12" ht="75">
      <c r="A95" s="18" t="s">
        <v>13</v>
      </c>
      <c r="B95" s="7" t="s">
        <v>56</v>
      </c>
      <c r="C95" s="7">
        <v>100</v>
      </c>
      <c r="D95" s="48">
        <v>4199.97</v>
      </c>
      <c r="E95" s="48">
        <v>4747.6400000000003</v>
      </c>
      <c r="F95" s="48"/>
      <c r="G95" s="48"/>
      <c r="H95" s="60"/>
      <c r="K95" s="67">
        <v>4746.42</v>
      </c>
      <c r="L95" s="67">
        <f t="shared" si="4"/>
        <v>99.9743030221331</v>
      </c>
    </row>
    <row r="96" spans="1:12" ht="37.5">
      <c r="A96" s="32" t="s">
        <v>19</v>
      </c>
      <c r="B96" s="7" t="s">
        <v>57</v>
      </c>
      <c r="C96" s="7" t="s">
        <v>4</v>
      </c>
      <c r="D96" s="48">
        <f>D97+D98</f>
        <v>1860.26</v>
      </c>
      <c r="E96" s="48">
        <f>E97+E98</f>
        <v>1938.27</v>
      </c>
      <c r="F96" s="48"/>
      <c r="G96" s="48"/>
      <c r="H96" s="60"/>
      <c r="K96" s="48">
        <f>K97+K98</f>
        <v>1938.27</v>
      </c>
      <c r="L96" s="67">
        <f t="shared" si="4"/>
        <v>100</v>
      </c>
    </row>
    <row r="97" spans="1:12" ht="75">
      <c r="A97" s="18" t="s">
        <v>13</v>
      </c>
      <c r="B97" s="7" t="s">
        <v>57</v>
      </c>
      <c r="C97" s="7">
        <v>100</v>
      </c>
      <c r="D97" s="48">
        <v>1724.66</v>
      </c>
      <c r="E97" s="48">
        <v>1802.68</v>
      </c>
      <c r="F97" s="48"/>
      <c r="G97" s="48"/>
      <c r="H97" s="60"/>
      <c r="K97" s="67">
        <v>1802.68</v>
      </c>
      <c r="L97" s="67">
        <f t="shared" si="4"/>
        <v>100</v>
      </c>
    </row>
    <row r="98" spans="1:12" ht="37.5">
      <c r="A98" s="32" t="s">
        <v>6</v>
      </c>
      <c r="B98" s="7" t="s">
        <v>57</v>
      </c>
      <c r="C98" s="7">
        <v>200</v>
      </c>
      <c r="D98" s="48">
        <v>135.6</v>
      </c>
      <c r="E98" s="48">
        <v>135.59</v>
      </c>
      <c r="F98" s="48"/>
      <c r="G98" s="48"/>
      <c r="H98" s="60"/>
      <c r="K98" s="67">
        <v>135.59</v>
      </c>
      <c r="L98" s="67">
        <f t="shared" si="4"/>
        <v>100</v>
      </c>
    </row>
    <row r="99" spans="1:12" ht="24.6" customHeight="1">
      <c r="A99" s="31" t="s">
        <v>425</v>
      </c>
      <c r="B99" s="11" t="s">
        <v>58</v>
      </c>
      <c r="C99" s="11"/>
      <c r="D99" s="47">
        <f>D102+D104+D100</f>
        <v>7964.41</v>
      </c>
      <c r="E99" s="47">
        <f>E102+E104+E100</f>
        <v>56.03</v>
      </c>
      <c r="F99" s="48"/>
      <c r="G99" s="48"/>
      <c r="H99" s="60"/>
      <c r="K99" s="47">
        <f>K102+K104+K100</f>
        <v>56.03</v>
      </c>
      <c r="L99" s="67">
        <f t="shared" si="4"/>
        <v>100</v>
      </c>
    </row>
    <row r="100" spans="1:12" ht="37.5">
      <c r="A100" s="32" t="s">
        <v>426</v>
      </c>
      <c r="B100" s="7" t="s">
        <v>346</v>
      </c>
      <c r="C100" s="7" t="s">
        <v>4</v>
      </c>
      <c r="D100" s="48">
        <f>D101</f>
        <v>851.97</v>
      </c>
      <c r="E100" s="48">
        <f>E101</f>
        <v>0</v>
      </c>
      <c r="F100" s="48"/>
      <c r="G100" s="48"/>
      <c r="H100" s="60"/>
      <c r="K100" s="48">
        <f>K101</f>
        <v>0</v>
      </c>
      <c r="L100" s="67" t="e">
        <f t="shared" si="4"/>
        <v>#DIV/0!</v>
      </c>
    </row>
    <row r="101" spans="1:12">
      <c r="A101" s="32" t="s">
        <v>8</v>
      </c>
      <c r="B101" s="7" t="s">
        <v>346</v>
      </c>
      <c r="C101" s="7">
        <v>800</v>
      </c>
      <c r="D101" s="48">
        <v>851.97</v>
      </c>
      <c r="E101" s="48">
        <v>0</v>
      </c>
      <c r="F101" s="48"/>
      <c r="G101" s="48"/>
      <c r="H101" s="60"/>
      <c r="K101" s="48">
        <v>0</v>
      </c>
      <c r="L101" s="67" t="e">
        <f t="shared" si="4"/>
        <v>#DIV/0!</v>
      </c>
    </row>
    <row r="102" spans="1:12" ht="58.9" customHeight="1">
      <c r="A102" s="32" t="s">
        <v>180</v>
      </c>
      <c r="B102" s="7" t="s">
        <v>59</v>
      </c>
      <c r="C102" s="7" t="s">
        <v>4</v>
      </c>
      <c r="D102" s="48">
        <f>D103</f>
        <v>56.03</v>
      </c>
      <c r="E102" s="48">
        <f>E103</f>
        <v>56.03</v>
      </c>
      <c r="F102" s="48"/>
      <c r="G102" s="48"/>
      <c r="H102" s="60"/>
      <c r="K102" s="48">
        <f>K103</f>
        <v>56.03</v>
      </c>
      <c r="L102" s="67">
        <f t="shared" si="4"/>
        <v>100</v>
      </c>
    </row>
    <row r="103" spans="1:12" ht="37.5">
      <c r="A103" s="32" t="s">
        <v>6</v>
      </c>
      <c r="B103" s="7" t="s">
        <v>59</v>
      </c>
      <c r="C103" s="7">
        <v>200</v>
      </c>
      <c r="D103" s="48">
        <v>56.03</v>
      </c>
      <c r="E103" s="48">
        <v>56.03</v>
      </c>
      <c r="F103" s="48"/>
      <c r="G103" s="48"/>
      <c r="H103" s="60"/>
      <c r="K103" s="67">
        <v>56.03</v>
      </c>
      <c r="L103" s="67">
        <f t="shared" si="4"/>
        <v>100</v>
      </c>
    </row>
    <row r="104" spans="1:12" ht="75">
      <c r="A104" s="19" t="s">
        <v>227</v>
      </c>
      <c r="B104" s="7" t="s">
        <v>228</v>
      </c>
      <c r="C104" s="7" t="s">
        <v>4</v>
      </c>
      <c r="D104" s="48">
        <f>D105</f>
        <v>7056.41</v>
      </c>
      <c r="E104" s="48">
        <f>E105</f>
        <v>0</v>
      </c>
      <c r="F104" s="48"/>
      <c r="G104" s="48"/>
      <c r="H104" s="60"/>
      <c r="K104" s="48">
        <f>K105</f>
        <v>0</v>
      </c>
      <c r="L104" s="67" t="e">
        <f t="shared" si="4"/>
        <v>#DIV/0!</v>
      </c>
    </row>
    <row r="105" spans="1:12">
      <c r="A105" s="32" t="s">
        <v>8</v>
      </c>
      <c r="B105" s="7" t="s">
        <v>228</v>
      </c>
      <c r="C105" s="7">
        <v>800</v>
      </c>
      <c r="D105" s="48">
        <v>7056.41</v>
      </c>
      <c r="E105" s="48">
        <v>0</v>
      </c>
      <c r="F105" s="48"/>
      <c r="G105" s="48"/>
      <c r="H105" s="60"/>
      <c r="K105" s="67">
        <v>0</v>
      </c>
      <c r="L105" s="67" t="e">
        <f t="shared" si="4"/>
        <v>#DIV/0!</v>
      </c>
    </row>
    <row r="106" spans="1:12">
      <c r="A106" s="31" t="s">
        <v>189</v>
      </c>
      <c r="B106" s="11" t="s">
        <v>60</v>
      </c>
      <c r="C106" s="11"/>
      <c r="D106" s="47">
        <f>D107</f>
        <v>9.43</v>
      </c>
      <c r="E106" s="47">
        <f>E107</f>
        <v>0</v>
      </c>
      <c r="F106" s="48"/>
      <c r="G106" s="48"/>
      <c r="H106" s="60"/>
      <c r="K106" s="47">
        <f>K107</f>
        <v>0</v>
      </c>
      <c r="L106" s="67" t="e">
        <f t="shared" si="4"/>
        <v>#DIV/0!</v>
      </c>
    </row>
    <row r="107" spans="1:12" ht="75">
      <c r="A107" s="32" t="s">
        <v>172</v>
      </c>
      <c r="B107" s="7" t="s">
        <v>151</v>
      </c>
      <c r="C107" s="7" t="s">
        <v>4</v>
      </c>
      <c r="D107" s="48">
        <f>D108</f>
        <v>9.43</v>
      </c>
      <c r="E107" s="48">
        <f>E108</f>
        <v>0</v>
      </c>
      <c r="F107" s="48"/>
      <c r="G107" s="48"/>
      <c r="H107" s="60"/>
      <c r="K107" s="48">
        <f>K108</f>
        <v>0</v>
      </c>
      <c r="L107" s="67" t="e">
        <f t="shared" si="4"/>
        <v>#DIV/0!</v>
      </c>
    </row>
    <row r="108" spans="1:12">
      <c r="A108" s="32" t="s">
        <v>8</v>
      </c>
      <c r="B108" s="7" t="s">
        <v>151</v>
      </c>
      <c r="C108" s="7">
        <v>800</v>
      </c>
      <c r="D108" s="48">
        <v>9.43</v>
      </c>
      <c r="E108" s="48">
        <v>0</v>
      </c>
      <c r="F108" s="48"/>
      <c r="G108" s="48"/>
      <c r="H108" s="60"/>
      <c r="K108" s="67">
        <v>0</v>
      </c>
      <c r="L108" s="67" t="e">
        <f t="shared" si="4"/>
        <v>#DIV/0!</v>
      </c>
    </row>
    <row r="109" spans="1:12" ht="37.5">
      <c r="A109" s="31" t="s">
        <v>427</v>
      </c>
      <c r="B109" s="11" t="s">
        <v>61</v>
      </c>
      <c r="C109" s="11"/>
      <c r="D109" s="47">
        <f>D110</f>
        <v>121.52</v>
      </c>
      <c r="E109" s="47">
        <f>E110</f>
        <v>121.52</v>
      </c>
      <c r="F109" s="48"/>
      <c r="G109" s="48"/>
      <c r="H109" s="60"/>
      <c r="K109" s="47">
        <f>K110</f>
        <v>2.67</v>
      </c>
      <c r="L109" s="67">
        <f t="shared" si="4"/>
        <v>2.1971691902567478</v>
      </c>
    </row>
    <row r="110" spans="1:12" ht="93.75">
      <c r="A110" s="19" t="s">
        <v>173</v>
      </c>
      <c r="B110" s="7" t="s">
        <v>152</v>
      </c>
      <c r="C110" s="7" t="s">
        <v>4</v>
      </c>
      <c r="D110" s="48">
        <f>D111</f>
        <v>121.52</v>
      </c>
      <c r="E110" s="48">
        <f>E111</f>
        <v>121.52</v>
      </c>
      <c r="F110" s="48"/>
      <c r="G110" s="48"/>
      <c r="H110" s="60"/>
      <c r="K110" s="48">
        <f>K111</f>
        <v>2.67</v>
      </c>
      <c r="L110" s="67">
        <f t="shared" si="4"/>
        <v>2.1971691902567478</v>
      </c>
    </row>
    <row r="111" spans="1:12">
      <c r="A111" s="32" t="s">
        <v>8</v>
      </c>
      <c r="B111" s="7" t="s">
        <v>152</v>
      </c>
      <c r="C111" s="7">
        <v>800</v>
      </c>
      <c r="D111" s="48">
        <v>121.52</v>
      </c>
      <c r="E111" s="48">
        <v>121.52</v>
      </c>
      <c r="F111" s="48"/>
      <c r="G111" s="48"/>
      <c r="H111" s="60"/>
      <c r="K111" s="67">
        <v>2.67</v>
      </c>
      <c r="L111" s="67">
        <f t="shared" si="4"/>
        <v>2.1971691902567478</v>
      </c>
    </row>
    <row r="112" spans="1:12" ht="105.75" customHeight="1">
      <c r="A112" s="33" t="s">
        <v>428</v>
      </c>
      <c r="B112" s="11" t="s">
        <v>62</v>
      </c>
      <c r="C112" s="11" t="s">
        <v>4</v>
      </c>
      <c r="D112" s="47">
        <f>D113</f>
        <v>13393.71</v>
      </c>
      <c r="E112" s="47">
        <f>E113</f>
        <v>13659.04</v>
      </c>
      <c r="F112" s="50">
        <v>25176.01</v>
      </c>
      <c r="G112" s="50">
        <v>27693.42</v>
      </c>
      <c r="H112" s="60"/>
      <c r="K112" s="47">
        <f>K113</f>
        <v>13659.04</v>
      </c>
      <c r="L112" s="67">
        <f t="shared" si="4"/>
        <v>100</v>
      </c>
    </row>
    <row r="113" spans="1:12" ht="56.45" customHeight="1">
      <c r="A113" s="33" t="s">
        <v>338</v>
      </c>
      <c r="B113" s="11" t="s">
        <v>63</v>
      </c>
      <c r="C113" s="11" t="s">
        <v>4</v>
      </c>
      <c r="D113" s="47">
        <f>D114</f>
        <v>13393.71</v>
      </c>
      <c r="E113" s="47">
        <f>E114</f>
        <v>13659.04</v>
      </c>
      <c r="F113" s="50"/>
      <c r="G113" s="50"/>
      <c r="H113" s="60"/>
      <c r="K113" s="47">
        <f>K114</f>
        <v>13659.04</v>
      </c>
      <c r="L113" s="67">
        <f t="shared" si="4"/>
        <v>100</v>
      </c>
    </row>
    <row r="114" spans="1:12" ht="37.5">
      <c r="A114" s="17" t="s">
        <v>64</v>
      </c>
      <c r="B114" s="7" t="s">
        <v>65</v>
      </c>
      <c r="C114" s="7" t="s">
        <v>4</v>
      </c>
      <c r="D114" s="48">
        <f>D115+D116+D117</f>
        <v>13393.71</v>
      </c>
      <c r="E114" s="48">
        <f>E115+E116+E117</f>
        <v>13659.04</v>
      </c>
      <c r="F114" s="50"/>
      <c r="G114" s="50"/>
      <c r="H114" s="60"/>
      <c r="K114" s="48">
        <f>K115+K116+K117</f>
        <v>13659.04</v>
      </c>
      <c r="L114" s="67">
        <f t="shared" si="4"/>
        <v>100</v>
      </c>
    </row>
    <row r="115" spans="1:12" ht="75">
      <c r="A115" s="5" t="s">
        <v>13</v>
      </c>
      <c r="B115" s="7" t="s">
        <v>65</v>
      </c>
      <c r="C115" s="7">
        <v>100</v>
      </c>
      <c r="D115" s="48">
        <v>11464.63</v>
      </c>
      <c r="E115" s="48">
        <v>11587.87</v>
      </c>
      <c r="F115" s="50"/>
      <c r="G115" s="50"/>
      <c r="H115" s="60"/>
      <c r="K115" s="67">
        <v>11587.87</v>
      </c>
      <c r="L115" s="67">
        <f t="shared" si="4"/>
        <v>100</v>
      </c>
    </row>
    <row r="116" spans="1:12" ht="37.5">
      <c r="A116" s="5" t="s">
        <v>6</v>
      </c>
      <c r="B116" s="7" t="s">
        <v>65</v>
      </c>
      <c r="C116" s="7">
        <v>200</v>
      </c>
      <c r="D116" s="48">
        <v>1569.07</v>
      </c>
      <c r="E116" s="48">
        <v>1731.12</v>
      </c>
      <c r="F116" s="50"/>
      <c r="G116" s="50"/>
      <c r="H116" s="60"/>
      <c r="K116" s="67">
        <v>1731.12</v>
      </c>
      <c r="L116" s="67">
        <f t="shared" si="4"/>
        <v>100</v>
      </c>
    </row>
    <row r="117" spans="1:12">
      <c r="A117" s="5" t="s">
        <v>8</v>
      </c>
      <c r="B117" s="7" t="s">
        <v>65</v>
      </c>
      <c r="C117" s="7">
        <v>800</v>
      </c>
      <c r="D117" s="48">
        <v>360.01</v>
      </c>
      <c r="E117" s="48">
        <v>340.05</v>
      </c>
      <c r="F117" s="50"/>
      <c r="G117" s="50"/>
      <c r="H117" s="60"/>
      <c r="K117" s="67">
        <v>340.05</v>
      </c>
      <c r="L117" s="67">
        <f t="shared" si="4"/>
        <v>100</v>
      </c>
    </row>
    <row r="118" spans="1:12" ht="84.75" customHeight="1">
      <c r="A118" s="8" t="s">
        <v>347</v>
      </c>
      <c r="B118" s="11" t="s">
        <v>292</v>
      </c>
      <c r="C118" s="11" t="s">
        <v>4</v>
      </c>
      <c r="D118" s="47">
        <f>D119+D135+D138+D141+D146+D150+D154</f>
        <v>41168.720000000001</v>
      </c>
      <c r="E118" s="47">
        <f>E119+E135+E138+E141+E146+E150+E154</f>
        <v>45556.41</v>
      </c>
      <c r="F118" s="50"/>
      <c r="G118" s="50"/>
      <c r="H118" s="60"/>
      <c r="K118" s="47">
        <f>K119+K135+K138+K141+K146+K150+K154</f>
        <v>44762.979999999996</v>
      </c>
      <c r="L118" s="67">
        <f t="shared" si="4"/>
        <v>98.258357056668842</v>
      </c>
    </row>
    <row r="119" spans="1:12" ht="56.25">
      <c r="A119" s="8" t="s">
        <v>350</v>
      </c>
      <c r="B119" s="11" t="s">
        <v>314</v>
      </c>
      <c r="C119" s="11" t="s">
        <v>4</v>
      </c>
      <c r="D119" s="47">
        <f>D120</f>
        <v>905.9</v>
      </c>
      <c r="E119" s="47">
        <f>E120</f>
        <v>4576</v>
      </c>
      <c r="F119" s="50"/>
      <c r="G119" s="50"/>
      <c r="H119" s="60"/>
      <c r="K119" s="47">
        <f>K120</f>
        <v>4574.63</v>
      </c>
      <c r="L119" s="67">
        <f t="shared" si="4"/>
        <v>99.970061188811187</v>
      </c>
    </row>
    <row r="120" spans="1:12" ht="37.5">
      <c r="A120" s="8" t="s">
        <v>351</v>
      </c>
      <c r="B120" s="11" t="s">
        <v>353</v>
      </c>
      <c r="C120" s="11" t="s">
        <v>4</v>
      </c>
      <c r="D120" s="47">
        <f>D131+D129+D127+D123+D125+D121</f>
        <v>905.9</v>
      </c>
      <c r="E120" s="47">
        <f>E131+E129+E127+E123+E125+E121</f>
        <v>4576</v>
      </c>
      <c r="F120" s="50"/>
      <c r="G120" s="50"/>
      <c r="H120" s="60"/>
      <c r="K120" s="47">
        <f>K131+K129+K127+K123+K125+K121</f>
        <v>4574.63</v>
      </c>
      <c r="L120" s="67">
        <f t="shared" si="4"/>
        <v>99.970061188811187</v>
      </c>
    </row>
    <row r="121" spans="1:12" ht="37.5">
      <c r="A121" s="5" t="s">
        <v>517</v>
      </c>
      <c r="B121" s="7" t="s">
        <v>516</v>
      </c>
      <c r="C121" s="7" t="s">
        <v>4</v>
      </c>
      <c r="D121" s="48">
        <f>D122</f>
        <v>0</v>
      </c>
      <c r="E121" s="48">
        <f>E122</f>
        <v>3909.58</v>
      </c>
      <c r="F121" s="50"/>
      <c r="G121" s="50"/>
      <c r="H121" s="60"/>
      <c r="K121" s="48">
        <f>K122</f>
        <v>3909.58</v>
      </c>
      <c r="L121" s="67">
        <f t="shared" si="4"/>
        <v>100</v>
      </c>
    </row>
    <row r="122" spans="1:12" ht="37.5">
      <c r="A122" s="5" t="s">
        <v>211</v>
      </c>
      <c r="B122" s="7" t="s">
        <v>516</v>
      </c>
      <c r="C122" s="7">
        <v>400</v>
      </c>
      <c r="D122" s="48">
        <v>0</v>
      </c>
      <c r="E122" s="48">
        <v>3909.58</v>
      </c>
      <c r="F122" s="50"/>
      <c r="G122" s="50"/>
      <c r="H122" s="60"/>
      <c r="K122" s="67">
        <v>3909.58</v>
      </c>
      <c r="L122" s="67">
        <f t="shared" si="4"/>
        <v>100</v>
      </c>
    </row>
    <row r="123" spans="1:12" ht="37.5">
      <c r="A123" s="5" t="s">
        <v>503</v>
      </c>
      <c r="B123" s="7" t="s">
        <v>502</v>
      </c>
      <c r="C123" s="7" t="s">
        <v>4</v>
      </c>
      <c r="D123" s="48">
        <f>D124</f>
        <v>0</v>
      </c>
      <c r="E123" s="48">
        <f>E124</f>
        <v>205.77</v>
      </c>
      <c r="F123" s="50"/>
      <c r="G123" s="50"/>
      <c r="H123" s="60"/>
      <c r="K123" s="48">
        <f>K124</f>
        <v>205.77</v>
      </c>
      <c r="L123" s="67">
        <f t="shared" si="4"/>
        <v>100</v>
      </c>
    </row>
    <row r="124" spans="1:12" ht="34.9" customHeight="1">
      <c r="A124" s="5" t="s">
        <v>211</v>
      </c>
      <c r="B124" s="7" t="s">
        <v>502</v>
      </c>
      <c r="C124" s="7">
        <v>400</v>
      </c>
      <c r="D124" s="48">
        <v>0</v>
      </c>
      <c r="E124" s="48">
        <v>205.77</v>
      </c>
      <c r="F124" s="50"/>
      <c r="G124" s="50"/>
      <c r="H124" s="60"/>
      <c r="K124" s="67">
        <v>205.77</v>
      </c>
      <c r="L124" s="67">
        <f t="shared" si="4"/>
        <v>100</v>
      </c>
    </row>
    <row r="125" spans="1:12" ht="1.1499999999999999" hidden="1" customHeight="1">
      <c r="A125" s="5" t="s">
        <v>515</v>
      </c>
      <c r="B125" s="7" t="s">
        <v>514</v>
      </c>
      <c r="C125" s="7" t="s">
        <v>4</v>
      </c>
      <c r="D125" s="48">
        <f>D126</f>
        <v>0</v>
      </c>
      <c r="E125" s="48">
        <f>E126</f>
        <v>0</v>
      </c>
      <c r="F125" s="50"/>
      <c r="G125" s="50"/>
      <c r="H125" s="60"/>
      <c r="K125" s="48">
        <f>K126</f>
        <v>0</v>
      </c>
      <c r="L125" s="67" t="e">
        <f t="shared" si="4"/>
        <v>#DIV/0!</v>
      </c>
    </row>
    <row r="126" spans="1:12" ht="18.75" hidden="1" customHeight="1">
      <c r="A126" s="5" t="s">
        <v>211</v>
      </c>
      <c r="B126" s="7" t="s">
        <v>514</v>
      </c>
      <c r="C126" s="7">
        <v>400</v>
      </c>
      <c r="D126" s="48">
        <v>0</v>
      </c>
      <c r="E126" s="48">
        <v>0</v>
      </c>
      <c r="F126" s="50"/>
      <c r="G126" s="50"/>
      <c r="H126" s="60"/>
      <c r="K126" s="48">
        <v>0</v>
      </c>
      <c r="L126" s="67" t="e">
        <f t="shared" si="4"/>
        <v>#DIV/0!</v>
      </c>
    </row>
    <row r="127" spans="1:12" ht="37.5" hidden="1" customHeight="1">
      <c r="A127" s="5" t="s">
        <v>491</v>
      </c>
      <c r="B127" s="7" t="s">
        <v>490</v>
      </c>
      <c r="C127" s="7" t="s">
        <v>4</v>
      </c>
      <c r="D127" s="48">
        <f>D128</f>
        <v>0</v>
      </c>
      <c r="E127" s="48">
        <f>E128</f>
        <v>0</v>
      </c>
      <c r="F127" s="50"/>
      <c r="G127" s="50"/>
      <c r="H127" s="60"/>
      <c r="K127" s="48">
        <f>K128</f>
        <v>0</v>
      </c>
      <c r="L127" s="67" t="e">
        <f t="shared" si="4"/>
        <v>#DIV/0!</v>
      </c>
    </row>
    <row r="128" spans="1:12" ht="37.5" hidden="1" customHeight="1">
      <c r="A128" s="5" t="s">
        <v>211</v>
      </c>
      <c r="B128" s="7" t="s">
        <v>490</v>
      </c>
      <c r="C128" s="7">
        <v>400</v>
      </c>
      <c r="D128" s="48">
        <v>0</v>
      </c>
      <c r="E128" s="48">
        <v>0</v>
      </c>
      <c r="F128" s="50"/>
      <c r="G128" s="50"/>
      <c r="H128" s="60"/>
      <c r="K128" s="48">
        <v>0</v>
      </c>
      <c r="L128" s="67" t="e">
        <f t="shared" si="4"/>
        <v>#DIV/0!</v>
      </c>
    </row>
    <row r="129" spans="1:12">
      <c r="A129" s="5" t="s">
        <v>355</v>
      </c>
      <c r="B129" s="7" t="s">
        <v>356</v>
      </c>
      <c r="C129" s="7" t="s">
        <v>4</v>
      </c>
      <c r="D129" s="48">
        <f>D130</f>
        <v>205.9</v>
      </c>
      <c r="E129" s="48">
        <f>E130</f>
        <v>273.56</v>
      </c>
      <c r="F129" s="50"/>
      <c r="G129" s="50"/>
      <c r="H129" s="60"/>
      <c r="K129" s="48">
        <f>K130</f>
        <v>272.19</v>
      </c>
      <c r="L129" s="67">
        <f t="shared" si="4"/>
        <v>99.499195788858017</v>
      </c>
    </row>
    <row r="130" spans="1:12" ht="37.5">
      <c r="A130" s="5" t="s">
        <v>6</v>
      </c>
      <c r="B130" s="7" t="s">
        <v>356</v>
      </c>
      <c r="C130" s="7">
        <v>200</v>
      </c>
      <c r="D130" s="48">
        <v>205.9</v>
      </c>
      <c r="E130" s="48">
        <v>273.56</v>
      </c>
      <c r="F130" s="50"/>
      <c r="G130" s="50"/>
      <c r="H130" s="60"/>
      <c r="K130" s="67">
        <v>272.19</v>
      </c>
      <c r="L130" s="67">
        <f t="shared" si="4"/>
        <v>99.499195788858017</v>
      </c>
    </row>
    <row r="131" spans="1:12">
      <c r="A131" s="5" t="s">
        <v>352</v>
      </c>
      <c r="B131" s="7" t="s">
        <v>354</v>
      </c>
      <c r="C131" s="7" t="s">
        <v>4</v>
      </c>
      <c r="D131" s="48">
        <f>D132+D133</f>
        <v>700</v>
      </c>
      <c r="E131" s="48">
        <f>E132+E133</f>
        <v>187.09</v>
      </c>
      <c r="F131" s="50"/>
      <c r="G131" s="50"/>
      <c r="H131" s="60"/>
      <c r="K131" s="48">
        <f>K132+K133</f>
        <v>187.09</v>
      </c>
      <c r="L131" s="67">
        <f t="shared" si="4"/>
        <v>100</v>
      </c>
    </row>
    <row r="132" spans="1:12" ht="37.5" hidden="1" customHeight="1">
      <c r="A132" s="5" t="s">
        <v>6</v>
      </c>
      <c r="B132" s="7" t="s">
        <v>354</v>
      </c>
      <c r="C132" s="7">
        <v>200</v>
      </c>
      <c r="D132" s="48">
        <v>0</v>
      </c>
      <c r="E132" s="48">
        <v>0</v>
      </c>
      <c r="F132" s="50"/>
      <c r="G132" s="50"/>
      <c r="H132" s="60"/>
      <c r="K132" s="48">
        <v>0</v>
      </c>
      <c r="L132" s="67" t="e">
        <f t="shared" si="4"/>
        <v>#DIV/0!</v>
      </c>
    </row>
    <row r="133" spans="1:12" ht="37.5">
      <c r="A133" s="5" t="s">
        <v>211</v>
      </c>
      <c r="B133" s="7" t="s">
        <v>354</v>
      </c>
      <c r="C133" s="7">
        <v>400</v>
      </c>
      <c r="D133" s="48">
        <v>700</v>
      </c>
      <c r="E133" s="48">
        <v>187.09</v>
      </c>
      <c r="F133" s="50"/>
      <c r="G133" s="50"/>
      <c r="H133" s="60"/>
      <c r="K133" s="67">
        <v>187.09</v>
      </c>
      <c r="L133" s="67">
        <f t="shared" si="4"/>
        <v>100</v>
      </c>
    </row>
    <row r="134" spans="1:12" ht="36.75" customHeight="1">
      <c r="A134" s="5" t="s">
        <v>536</v>
      </c>
      <c r="B134" s="11" t="s">
        <v>537</v>
      </c>
      <c r="C134" s="7"/>
      <c r="D134" s="47">
        <f>D135+D138+D141+D146</f>
        <v>30251.39</v>
      </c>
      <c r="E134" s="47">
        <f>E135+E138+E141+E146</f>
        <v>29923.690000000002</v>
      </c>
      <c r="F134" s="50"/>
      <c r="G134" s="50"/>
      <c r="H134" s="60"/>
      <c r="K134" s="47">
        <f>K135+K138+K141+K146</f>
        <v>29320.579999999998</v>
      </c>
      <c r="L134" s="67">
        <f t="shared" si="4"/>
        <v>97.984506589929225</v>
      </c>
    </row>
    <row r="135" spans="1:12">
      <c r="A135" s="8" t="s">
        <v>309</v>
      </c>
      <c r="B135" s="11" t="s">
        <v>306</v>
      </c>
      <c r="C135" s="11" t="s">
        <v>4</v>
      </c>
      <c r="D135" s="47">
        <f>D136</f>
        <v>600</v>
      </c>
      <c r="E135" s="47">
        <f>E136</f>
        <v>540</v>
      </c>
      <c r="F135" s="50"/>
      <c r="G135" s="50"/>
      <c r="H135" s="60"/>
      <c r="K135" s="47">
        <f>K136</f>
        <v>439.36</v>
      </c>
      <c r="L135" s="67">
        <f t="shared" si="4"/>
        <v>81.362962962962968</v>
      </c>
    </row>
    <row r="136" spans="1:12">
      <c r="A136" s="5" t="s">
        <v>310</v>
      </c>
      <c r="B136" s="7" t="s">
        <v>357</v>
      </c>
      <c r="C136" s="7" t="s">
        <v>4</v>
      </c>
      <c r="D136" s="48">
        <f>D137</f>
        <v>600</v>
      </c>
      <c r="E136" s="48">
        <f>E137</f>
        <v>540</v>
      </c>
      <c r="F136" s="50"/>
      <c r="G136" s="50"/>
      <c r="H136" s="60"/>
      <c r="K136" s="48">
        <f>K137</f>
        <v>439.36</v>
      </c>
      <c r="L136" s="67">
        <f t="shared" si="4"/>
        <v>81.362962962962968</v>
      </c>
    </row>
    <row r="137" spans="1:12" ht="37.5">
      <c r="A137" s="5" t="s">
        <v>301</v>
      </c>
      <c r="B137" s="7" t="s">
        <v>357</v>
      </c>
      <c r="C137" s="7">
        <v>200</v>
      </c>
      <c r="D137" s="48">
        <v>600</v>
      </c>
      <c r="E137" s="48">
        <v>540</v>
      </c>
      <c r="F137" s="50"/>
      <c r="G137" s="50"/>
      <c r="H137" s="60"/>
      <c r="K137" s="67">
        <v>439.36</v>
      </c>
      <c r="L137" s="67">
        <f t="shared" si="4"/>
        <v>81.362962962962968</v>
      </c>
    </row>
    <row r="138" spans="1:12">
      <c r="A138" s="8" t="s">
        <v>312</v>
      </c>
      <c r="B138" s="11" t="s">
        <v>311</v>
      </c>
      <c r="C138" s="11" t="s">
        <v>4</v>
      </c>
      <c r="D138" s="47">
        <f>D139</f>
        <v>1350</v>
      </c>
      <c r="E138" s="47">
        <f>E139</f>
        <v>629.70000000000005</v>
      </c>
      <c r="F138" s="50"/>
      <c r="G138" s="50"/>
      <c r="H138" s="60"/>
      <c r="K138" s="47">
        <f>K139</f>
        <v>629.70000000000005</v>
      </c>
      <c r="L138" s="67">
        <f t="shared" si="4"/>
        <v>100</v>
      </c>
    </row>
    <row r="139" spans="1:12">
      <c r="A139" s="5" t="s">
        <v>358</v>
      </c>
      <c r="B139" s="7" t="s">
        <v>359</v>
      </c>
      <c r="C139" s="7" t="s">
        <v>4</v>
      </c>
      <c r="D139" s="48">
        <f>D140</f>
        <v>1350</v>
      </c>
      <c r="E139" s="48">
        <f>E140</f>
        <v>629.70000000000005</v>
      </c>
      <c r="F139" s="50"/>
      <c r="G139" s="50"/>
      <c r="H139" s="60"/>
      <c r="K139" s="48">
        <f>K140</f>
        <v>629.70000000000005</v>
      </c>
      <c r="L139" s="67">
        <f t="shared" si="4"/>
        <v>100</v>
      </c>
    </row>
    <row r="140" spans="1:12" ht="37.5">
      <c r="A140" s="5" t="s">
        <v>301</v>
      </c>
      <c r="B140" s="7" t="s">
        <v>359</v>
      </c>
      <c r="C140" s="7">
        <v>200</v>
      </c>
      <c r="D140" s="48">
        <v>1350</v>
      </c>
      <c r="E140" s="48">
        <v>629.70000000000005</v>
      </c>
      <c r="F140" s="50"/>
      <c r="G140" s="50"/>
      <c r="H140" s="60"/>
      <c r="K140" s="67">
        <v>629.70000000000005</v>
      </c>
      <c r="L140" s="67">
        <f t="shared" si="4"/>
        <v>100</v>
      </c>
    </row>
    <row r="141" spans="1:12" ht="56.25">
      <c r="A141" s="8" t="s">
        <v>332</v>
      </c>
      <c r="B141" s="11" t="s">
        <v>313</v>
      </c>
      <c r="C141" s="11" t="s">
        <v>4</v>
      </c>
      <c r="D141" s="47">
        <f>D142+D144</f>
        <v>10273.969999999999</v>
      </c>
      <c r="E141" s="47">
        <f>E142+E144</f>
        <v>8430.56</v>
      </c>
      <c r="F141" s="50"/>
      <c r="G141" s="50"/>
      <c r="H141" s="60"/>
      <c r="K141" s="47">
        <f>K142+K144</f>
        <v>8382.1</v>
      </c>
      <c r="L141" s="67">
        <f t="shared" si="4"/>
        <v>99.425186464481612</v>
      </c>
    </row>
    <row r="142" spans="1:12" ht="37.5">
      <c r="A142" s="19" t="s">
        <v>472</v>
      </c>
      <c r="B142" s="7" t="s">
        <v>335</v>
      </c>
      <c r="C142" s="7" t="s">
        <v>4</v>
      </c>
      <c r="D142" s="48">
        <f>D143</f>
        <v>9890</v>
      </c>
      <c r="E142" s="48">
        <f>E143</f>
        <v>7998.14</v>
      </c>
      <c r="F142" s="50"/>
      <c r="G142" s="50"/>
      <c r="H142" s="60"/>
      <c r="K142" s="48">
        <f>K143</f>
        <v>7998.13</v>
      </c>
      <c r="L142" s="67">
        <f t="shared" ref="L142:L205" si="5">K142/E142*100</f>
        <v>99.999874970930733</v>
      </c>
    </row>
    <row r="143" spans="1:12" ht="37.5">
      <c r="A143" s="5" t="s">
        <v>301</v>
      </c>
      <c r="B143" s="7" t="s">
        <v>335</v>
      </c>
      <c r="C143" s="7">
        <v>200</v>
      </c>
      <c r="D143" s="48">
        <v>9890</v>
      </c>
      <c r="E143" s="48">
        <v>7998.14</v>
      </c>
      <c r="F143" s="50"/>
      <c r="G143" s="50"/>
      <c r="H143" s="60"/>
      <c r="K143" s="67">
        <v>7998.13</v>
      </c>
      <c r="L143" s="67">
        <f t="shared" si="5"/>
        <v>99.999874970930733</v>
      </c>
    </row>
    <row r="144" spans="1:12" ht="56.25">
      <c r="A144" s="19" t="s">
        <v>380</v>
      </c>
      <c r="B144" s="7" t="s">
        <v>376</v>
      </c>
      <c r="C144" s="7" t="s">
        <v>4</v>
      </c>
      <c r="D144" s="48">
        <f>D145</f>
        <v>383.97</v>
      </c>
      <c r="E144" s="48">
        <f>E145</f>
        <v>432.42</v>
      </c>
      <c r="F144" s="50"/>
      <c r="G144" s="50"/>
      <c r="H144" s="60"/>
      <c r="K144" s="48">
        <f>K145</f>
        <v>383.97</v>
      </c>
      <c r="L144" s="67">
        <f t="shared" si="5"/>
        <v>88.795615373941999</v>
      </c>
    </row>
    <row r="145" spans="1:12" ht="37.5">
      <c r="A145" s="5" t="s">
        <v>301</v>
      </c>
      <c r="B145" s="7" t="s">
        <v>376</v>
      </c>
      <c r="C145" s="7">
        <v>200</v>
      </c>
      <c r="D145" s="48">
        <v>383.97</v>
      </c>
      <c r="E145" s="48">
        <v>432.42</v>
      </c>
      <c r="F145" s="50"/>
      <c r="G145" s="50"/>
      <c r="H145" s="60"/>
      <c r="K145" s="67">
        <v>383.97</v>
      </c>
      <c r="L145" s="67">
        <f t="shared" si="5"/>
        <v>88.795615373941999</v>
      </c>
    </row>
    <row r="146" spans="1:12">
      <c r="A146" s="8" t="s">
        <v>302</v>
      </c>
      <c r="B146" s="11" t="s">
        <v>303</v>
      </c>
      <c r="C146" s="11" t="s">
        <v>4</v>
      </c>
      <c r="D146" s="47">
        <f>D147</f>
        <v>18027.419999999998</v>
      </c>
      <c r="E146" s="47">
        <f>E147</f>
        <v>20323.43</v>
      </c>
      <c r="F146" s="50"/>
      <c r="G146" s="50"/>
      <c r="H146" s="60"/>
      <c r="K146" s="47">
        <f>K147</f>
        <v>19869.419999999998</v>
      </c>
      <c r="L146" s="67">
        <f t="shared" si="5"/>
        <v>97.766075903526115</v>
      </c>
    </row>
    <row r="147" spans="1:12">
      <c r="A147" s="5" t="s">
        <v>360</v>
      </c>
      <c r="B147" s="7" t="s">
        <v>304</v>
      </c>
      <c r="C147" s="7" t="s">
        <v>4</v>
      </c>
      <c r="D147" s="48">
        <f>D148+D149</f>
        <v>18027.419999999998</v>
      </c>
      <c r="E147" s="48">
        <f>E148+E149</f>
        <v>20323.43</v>
      </c>
      <c r="F147" s="50"/>
      <c r="G147" s="50"/>
      <c r="H147" s="60"/>
      <c r="K147" s="48">
        <f>K148+K149</f>
        <v>19869.419999999998</v>
      </c>
      <c r="L147" s="67">
        <f t="shared" si="5"/>
        <v>97.766075903526115</v>
      </c>
    </row>
    <row r="148" spans="1:12" ht="35.450000000000003" customHeight="1">
      <c r="A148" s="5" t="s">
        <v>301</v>
      </c>
      <c r="B148" s="7" t="s">
        <v>304</v>
      </c>
      <c r="C148" s="7">
        <v>200</v>
      </c>
      <c r="D148" s="48">
        <v>18027.419999999998</v>
      </c>
      <c r="E148" s="48">
        <v>20323.43</v>
      </c>
      <c r="F148" s="50"/>
      <c r="G148" s="50"/>
      <c r="H148" s="60"/>
      <c r="K148" s="67">
        <v>19869.419999999998</v>
      </c>
      <c r="L148" s="67">
        <f t="shared" si="5"/>
        <v>97.766075903526115</v>
      </c>
    </row>
    <row r="149" spans="1:12" ht="37.5" hidden="1" customHeight="1">
      <c r="A149" s="5" t="s">
        <v>211</v>
      </c>
      <c r="B149" s="7" t="s">
        <v>304</v>
      </c>
      <c r="C149" s="7">
        <v>400</v>
      </c>
      <c r="D149" s="48">
        <v>0</v>
      </c>
      <c r="E149" s="48">
        <v>0</v>
      </c>
      <c r="F149" s="50"/>
      <c r="G149" s="50"/>
      <c r="H149" s="60"/>
      <c r="K149" s="67">
        <v>0</v>
      </c>
      <c r="L149" s="67" t="e">
        <f t="shared" si="5"/>
        <v>#DIV/0!</v>
      </c>
    </row>
    <row r="150" spans="1:12" ht="56.25">
      <c r="A150" s="8" t="s">
        <v>295</v>
      </c>
      <c r="B150" s="11" t="s">
        <v>298</v>
      </c>
      <c r="C150" s="11" t="s">
        <v>4</v>
      </c>
      <c r="D150" s="47">
        <f t="shared" ref="D150:E152" si="6">D151</f>
        <v>9841.43</v>
      </c>
      <c r="E150" s="47">
        <f t="shared" si="6"/>
        <v>11056.72</v>
      </c>
      <c r="F150" s="50"/>
      <c r="G150" s="50"/>
      <c r="H150" s="60"/>
      <c r="K150" s="47">
        <f>K151</f>
        <v>10867.77</v>
      </c>
      <c r="L150" s="67">
        <f t="shared" si="5"/>
        <v>98.29108451692727</v>
      </c>
    </row>
    <row r="151" spans="1:12" ht="37.5">
      <c r="A151" s="5" t="s">
        <v>348</v>
      </c>
      <c r="B151" s="7" t="s">
        <v>299</v>
      </c>
      <c r="C151" s="7" t="s">
        <v>4</v>
      </c>
      <c r="D151" s="48">
        <f t="shared" si="6"/>
        <v>9841.43</v>
      </c>
      <c r="E151" s="48">
        <f t="shared" si="6"/>
        <v>11056.72</v>
      </c>
      <c r="F151" s="50"/>
      <c r="G151" s="50"/>
      <c r="H151" s="60"/>
      <c r="K151" s="48">
        <f>K152</f>
        <v>10867.77</v>
      </c>
      <c r="L151" s="67">
        <f t="shared" si="5"/>
        <v>98.29108451692727</v>
      </c>
    </row>
    <row r="152" spans="1:12">
      <c r="A152" s="5" t="s">
        <v>349</v>
      </c>
      <c r="B152" s="7" t="s">
        <v>300</v>
      </c>
      <c r="C152" s="7" t="s">
        <v>4</v>
      </c>
      <c r="D152" s="48">
        <f t="shared" si="6"/>
        <v>9841.43</v>
      </c>
      <c r="E152" s="48">
        <f t="shared" si="6"/>
        <v>11056.72</v>
      </c>
      <c r="F152" s="50"/>
      <c r="G152" s="50"/>
      <c r="H152" s="60"/>
      <c r="K152" s="48">
        <f>K153</f>
        <v>10867.77</v>
      </c>
      <c r="L152" s="67">
        <f t="shared" si="5"/>
        <v>98.29108451692727</v>
      </c>
    </row>
    <row r="153" spans="1:12" ht="37.5">
      <c r="A153" s="5" t="s">
        <v>301</v>
      </c>
      <c r="B153" s="7" t="s">
        <v>300</v>
      </c>
      <c r="C153" s="7">
        <v>200</v>
      </c>
      <c r="D153" s="48">
        <v>9841.43</v>
      </c>
      <c r="E153" s="48">
        <v>11056.72</v>
      </c>
      <c r="F153" s="50"/>
      <c r="G153" s="50"/>
      <c r="H153" s="60"/>
      <c r="K153" s="67">
        <v>10867.77</v>
      </c>
      <c r="L153" s="67">
        <f t="shared" si="5"/>
        <v>98.29108451692727</v>
      </c>
    </row>
    <row r="154" spans="1:12" ht="37.5">
      <c r="A154" s="8" t="s">
        <v>362</v>
      </c>
      <c r="B154" s="11" t="s">
        <v>363</v>
      </c>
      <c r="C154" s="11" t="s">
        <v>4</v>
      </c>
      <c r="D154" s="47">
        <f>D155</f>
        <v>170</v>
      </c>
      <c r="E154" s="47">
        <f>E155</f>
        <v>0</v>
      </c>
      <c r="F154" s="50"/>
      <c r="G154" s="50"/>
      <c r="H154" s="60"/>
      <c r="K154" s="47">
        <f>K155</f>
        <v>0</v>
      </c>
      <c r="L154" s="67"/>
    </row>
    <row r="155" spans="1:12" ht="93.75">
      <c r="A155" s="19" t="s">
        <v>409</v>
      </c>
      <c r="B155" s="7" t="s">
        <v>408</v>
      </c>
      <c r="C155" s="7" t="s">
        <v>4</v>
      </c>
      <c r="D155" s="48">
        <f>D156</f>
        <v>170</v>
      </c>
      <c r="E155" s="48">
        <f>E156</f>
        <v>0</v>
      </c>
      <c r="F155" s="50"/>
      <c r="G155" s="50"/>
      <c r="H155" s="60"/>
      <c r="K155" s="48">
        <f>K156</f>
        <v>0</v>
      </c>
      <c r="L155" s="67"/>
    </row>
    <row r="156" spans="1:12">
      <c r="A156" s="5" t="s">
        <v>7</v>
      </c>
      <c r="B156" s="7" t="s">
        <v>408</v>
      </c>
      <c r="C156" s="7">
        <v>300</v>
      </c>
      <c r="D156" s="48">
        <v>170</v>
      </c>
      <c r="E156" s="48">
        <v>0</v>
      </c>
      <c r="F156" s="50"/>
      <c r="G156" s="50"/>
      <c r="H156" s="60"/>
      <c r="K156" s="67">
        <v>0</v>
      </c>
      <c r="L156" s="67"/>
    </row>
    <row r="157" spans="1:12" ht="93.75">
      <c r="A157" s="8" t="s">
        <v>296</v>
      </c>
      <c r="B157" s="11" t="s">
        <v>297</v>
      </c>
      <c r="C157" s="11" t="s">
        <v>4</v>
      </c>
      <c r="D157" s="47">
        <f>D158+D161</f>
        <v>39758.74</v>
      </c>
      <c r="E157" s="47">
        <f>E158+E161</f>
        <v>24234.07</v>
      </c>
      <c r="F157" s="50"/>
      <c r="G157" s="50"/>
      <c r="H157" s="60"/>
      <c r="K157" s="47">
        <f>K158+K161</f>
        <v>24234.07</v>
      </c>
      <c r="L157" s="67">
        <f t="shared" si="5"/>
        <v>100</v>
      </c>
    </row>
    <row r="158" spans="1:12" ht="38.450000000000003" customHeight="1">
      <c r="A158" s="8" t="s">
        <v>482</v>
      </c>
      <c r="B158" s="11" t="s">
        <v>483</v>
      </c>
      <c r="C158" s="11" t="s">
        <v>4</v>
      </c>
      <c r="D158" s="47">
        <f>D159</f>
        <v>39758.74</v>
      </c>
      <c r="E158" s="47">
        <f>E159</f>
        <v>24234.07</v>
      </c>
      <c r="F158" s="50"/>
      <c r="G158" s="50"/>
      <c r="H158" s="60"/>
      <c r="K158" s="47">
        <f>K159</f>
        <v>24234.07</v>
      </c>
      <c r="L158" s="67">
        <f t="shared" si="5"/>
        <v>100</v>
      </c>
    </row>
    <row r="159" spans="1:12" ht="35.25" customHeight="1">
      <c r="A159" s="5" t="s">
        <v>485</v>
      </c>
      <c r="B159" s="7" t="s">
        <v>484</v>
      </c>
      <c r="C159" s="7" t="s">
        <v>4</v>
      </c>
      <c r="D159" s="48">
        <f>D160</f>
        <v>39758.74</v>
      </c>
      <c r="E159" s="48">
        <f>E160</f>
        <v>24234.07</v>
      </c>
      <c r="F159" s="50"/>
      <c r="G159" s="50"/>
      <c r="H159" s="60"/>
      <c r="K159" s="48">
        <f>K160</f>
        <v>24234.07</v>
      </c>
      <c r="L159" s="67">
        <f t="shared" si="5"/>
        <v>100</v>
      </c>
    </row>
    <row r="160" spans="1:12" ht="37.15" customHeight="1">
      <c r="A160" s="5" t="s">
        <v>301</v>
      </c>
      <c r="B160" s="7" t="s">
        <v>484</v>
      </c>
      <c r="C160" s="7">
        <v>200</v>
      </c>
      <c r="D160" s="48">
        <v>39758.74</v>
      </c>
      <c r="E160" s="48">
        <v>24234.07</v>
      </c>
      <c r="F160" s="50"/>
      <c r="G160" s="50"/>
      <c r="H160" s="60"/>
      <c r="K160" s="67">
        <v>24234.07</v>
      </c>
      <c r="L160" s="67">
        <f t="shared" si="5"/>
        <v>100</v>
      </c>
    </row>
    <row r="161" spans="1:12" ht="0.75" customHeight="1">
      <c r="A161" s="8" t="s">
        <v>482</v>
      </c>
      <c r="B161" s="11" t="s">
        <v>308</v>
      </c>
      <c r="C161" s="11" t="s">
        <v>4</v>
      </c>
      <c r="D161" s="47">
        <f>D162</f>
        <v>0</v>
      </c>
      <c r="E161" s="47">
        <f>E162</f>
        <v>0</v>
      </c>
      <c r="F161" s="50"/>
      <c r="G161" s="50"/>
      <c r="H161" s="60"/>
      <c r="K161" s="67"/>
      <c r="L161" s="67" t="e">
        <f t="shared" si="5"/>
        <v>#DIV/0!</v>
      </c>
    </row>
    <row r="162" spans="1:12" ht="33" hidden="1" customHeight="1">
      <c r="A162" s="5" t="s">
        <v>307</v>
      </c>
      <c r="B162" s="7" t="s">
        <v>361</v>
      </c>
      <c r="C162" s="7" t="s">
        <v>4</v>
      </c>
      <c r="D162" s="48">
        <f>D163</f>
        <v>0</v>
      </c>
      <c r="E162" s="48">
        <f>E163</f>
        <v>0</v>
      </c>
      <c r="F162" s="50"/>
      <c r="G162" s="50"/>
      <c r="H162" s="60"/>
      <c r="K162" s="67"/>
      <c r="L162" s="67" t="e">
        <f t="shared" si="5"/>
        <v>#DIV/0!</v>
      </c>
    </row>
    <row r="163" spans="1:12" ht="27.75" hidden="1" customHeight="1">
      <c r="A163" s="5" t="s">
        <v>301</v>
      </c>
      <c r="B163" s="7" t="s">
        <v>361</v>
      </c>
      <c r="C163" s="7">
        <v>200</v>
      </c>
      <c r="D163" s="48">
        <v>0</v>
      </c>
      <c r="E163" s="48">
        <v>0</v>
      </c>
      <c r="F163" s="50"/>
      <c r="G163" s="50"/>
      <c r="H163" s="60"/>
      <c r="K163" s="67"/>
      <c r="L163" s="67" t="e">
        <f t="shared" si="5"/>
        <v>#DIV/0!</v>
      </c>
    </row>
    <row r="164" spans="1:12" ht="78.599999999999994" customHeight="1">
      <c r="A164" s="8" t="s">
        <v>230</v>
      </c>
      <c r="B164" s="11" t="s">
        <v>66</v>
      </c>
      <c r="C164" s="11" t="s">
        <v>4</v>
      </c>
      <c r="D164" s="47">
        <f>D165+D207+D233+D238+D243</f>
        <v>381227.75000000006</v>
      </c>
      <c r="E164" s="47">
        <f>E165+E207+E233+E238+E243</f>
        <v>391696.97999999992</v>
      </c>
      <c r="F164" s="50"/>
      <c r="G164" s="50"/>
      <c r="H164" s="60"/>
      <c r="K164" s="47">
        <f>K165+K207+K233+K238+K243+K208</f>
        <v>391694.96999999991</v>
      </c>
      <c r="L164" s="67">
        <f t="shared" si="5"/>
        <v>99.999486848226411</v>
      </c>
    </row>
    <row r="165" spans="1:12" ht="78.75" customHeight="1">
      <c r="A165" s="6" t="s">
        <v>190</v>
      </c>
      <c r="B165" s="11" t="s">
        <v>67</v>
      </c>
      <c r="C165" s="11" t="s">
        <v>4</v>
      </c>
      <c r="D165" s="47">
        <f>D168+D171+D175+D178+D181+D184+D192+D195+D198+D204+D186+D201+D189+D166</f>
        <v>197273.65000000002</v>
      </c>
      <c r="E165" s="47">
        <f>E168+E171+E175+E178+E181+E184+E192+E195+E198+E204+E186+E201+E189+E166</f>
        <v>217082.58</v>
      </c>
      <c r="F165" s="50"/>
      <c r="G165" s="50"/>
      <c r="H165" s="60"/>
      <c r="K165" s="47">
        <f>K168+K171+K175+K178+K181+K184+K192+K195+K198+K204+K186+K201+K189+K166</f>
        <v>217080.75999999995</v>
      </c>
      <c r="L165" s="67">
        <f t="shared" si="5"/>
        <v>99.999161609374625</v>
      </c>
    </row>
    <row r="166" spans="1:12" ht="37.5">
      <c r="A166" s="5" t="s">
        <v>217</v>
      </c>
      <c r="B166" s="7" t="s">
        <v>545</v>
      </c>
      <c r="C166" s="7" t="s">
        <v>4</v>
      </c>
      <c r="D166" s="48">
        <f>D167</f>
        <v>0</v>
      </c>
      <c r="E166" s="48">
        <f>E167</f>
        <v>30.9</v>
      </c>
      <c r="F166" s="50"/>
      <c r="G166" s="50"/>
      <c r="H166" s="60"/>
      <c r="K166" s="48">
        <f>K167</f>
        <v>30.9</v>
      </c>
      <c r="L166" s="67">
        <f t="shared" si="5"/>
        <v>100</v>
      </c>
    </row>
    <row r="167" spans="1:12" ht="75">
      <c r="A167" s="18" t="s">
        <v>13</v>
      </c>
      <c r="B167" s="7" t="s">
        <v>545</v>
      </c>
      <c r="C167" s="7">
        <v>100</v>
      </c>
      <c r="D167" s="47">
        <v>0</v>
      </c>
      <c r="E167" s="48">
        <v>30.9</v>
      </c>
      <c r="F167" s="50"/>
      <c r="G167" s="50"/>
      <c r="H167" s="60"/>
      <c r="K167" s="67">
        <v>30.9</v>
      </c>
      <c r="L167" s="67">
        <f t="shared" si="5"/>
        <v>100</v>
      </c>
    </row>
    <row r="168" spans="1:12" ht="37.5">
      <c r="A168" s="5" t="s">
        <v>191</v>
      </c>
      <c r="B168" s="7" t="s">
        <v>232</v>
      </c>
      <c r="C168" s="7" t="s">
        <v>4</v>
      </c>
      <c r="D168" s="48">
        <f>D169+D170</f>
        <v>3632.2</v>
      </c>
      <c r="E168" s="48">
        <f>E169+E170</f>
        <v>3918.79</v>
      </c>
      <c r="F168" s="50"/>
      <c r="G168" s="50"/>
      <c r="H168" s="60"/>
      <c r="K168" s="48">
        <f>K169+K170</f>
        <v>3918.79</v>
      </c>
      <c r="L168" s="67">
        <f t="shared" si="5"/>
        <v>100</v>
      </c>
    </row>
    <row r="169" spans="1:12" ht="37.5">
      <c r="A169" s="34" t="s">
        <v>6</v>
      </c>
      <c r="B169" s="7" t="s">
        <v>232</v>
      </c>
      <c r="C169" s="7">
        <v>200</v>
      </c>
      <c r="D169" s="48">
        <v>53.68</v>
      </c>
      <c r="E169" s="48">
        <v>56.93</v>
      </c>
      <c r="F169" s="50" t="e">
        <f>F174+F170+#REF!+#REF!+#REF!</f>
        <v>#REF!</v>
      </c>
      <c r="G169" s="50" t="e">
        <f>G174+G170+#REF!+#REF!+#REF!</f>
        <v>#REF!</v>
      </c>
      <c r="H169" s="60"/>
      <c r="K169" s="67">
        <v>56.93</v>
      </c>
      <c r="L169" s="67">
        <f t="shared" si="5"/>
        <v>100</v>
      </c>
    </row>
    <row r="170" spans="1:12">
      <c r="A170" s="5" t="s">
        <v>7</v>
      </c>
      <c r="B170" s="7" t="s">
        <v>232</v>
      </c>
      <c r="C170" s="7">
        <v>300</v>
      </c>
      <c r="D170" s="48">
        <v>3578.52</v>
      </c>
      <c r="E170" s="50">
        <v>3861.86</v>
      </c>
      <c r="F170" s="50">
        <f t="shared" ref="F170:J170" si="7">F171+F173</f>
        <v>598.41999999999996</v>
      </c>
      <c r="G170" s="50">
        <f t="shared" si="7"/>
        <v>454.28000000000003</v>
      </c>
      <c r="H170" s="51">
        <f t="shared" si="7"/>
        <v>0</v>
      </c>
      <c r="I170" s="51">
        <f t="shared" si="7"/>
        <v>0</v>
      </c>
      <c r="J170" s="51">
        <f t="shared" si="7"/>
        <v>0</v>
      </c>
      <c r="K170" s="48">
        <v>3861.86</v>
      </c>
      <c r="L170" s="67">
        <f t="shared" si="5"/>
        <v>100</v>
      </c>
    </row>
    <row r="171" spans="1:12" ht="20.25" customHeight="1">
      <c r="A171" s="5" t="s">
        <v>153</v>
      </c>
      <c r="B171" s="7" t="s">
        <v>233</v>
      </c>
      <c r="C171" s="7" t="s">
        <v>4</v>
      </c>
      <c r="D171" s="48">
        <f>D173+D174+D172</f>
        <v>49303.100000000006</v>
      </c>
      <c r="E171" s="48">
        <f>E173+E174+E172</f>
        <v>56300</v>
      </c>
      <c r="F171" s="50">
        <v>550.92999999999995</v>
      </c>
      <c r="G171" s="50">
        <v>406.79</v>
      </c>
      <c r="H171" s="60"/>
      <c r="K171" s="48">
        <f>K173+K174+K172</f>
        <v>56300</v>
      </c>
      <c r="L171" s="67">
        <f t="shared" si="5"/>
        <v>100</v>
      </c>
    </row>
    <row r="172" spans="1:12" ht="60.75" customHeight="1">
      <c r="A172" s="18" t="s">
        <v>13</v>
      </c>
      <c r="B172" s="7" t="s">
        <v>233</v>
      </c>
      <c r="C172" s="7">
        <v>100</v>
      </c>
      <c r="D172" s="48">
        <v>0</v>
      </c>
      <c r="E172" s="48">
        <v>221.35</v>
      </c>
      <c r="F172" s="50"/>
      <c r="G172" s="50"/>
      <c r="H172" s="60"/>
      <c r="K172" s="67">
        <v>221.35</v>
      </c>
      <c r="L172" s="67">
        <f t="shared" si="5"/>
        <v>100</v>
      </c>
    </row>
    <row r="173" spans="1:12" ht="37.5">
      <c r="A173" s="34" t="s">
        <v>6</v>
      </c>
      <c r="B173" s="7" t="s">
        <v>233</v>
      </c>
      <c r="C173" s="7">
        <v>200</v>
      </c>
      <c r="D173" s="48">
        <v>728.62</v>
      </c>
      <c r="E173" s="48">
        <v>564.5</v>
      </c>
      <c r="F173" s="50">
        <v>47.49</v>
      </c>
      <c r="G173" s="50">
        <v>47.49</v>
      </c>
      <c r="H173" s="60"/>
      <c r="K173" s="67">
        <v>524.75</v>
      </c>
      <c r="L173" s="67">
        <f t="shared" si="5"/>
        <v>92.958370239149687</v>
      </c>
    </row>
    <row r="174" spans="1:12">
      <c r="A174" s="5" t="s">
        <v>7</v>
      </c>
      <c r="B174" s="7" t="s">
        <v>233</v>
      </c>
      <c r="C174" s="7">
        <v>300</v>
      </c>
      <c r="D174" s="48">
        <v>48574.48</v>
      </c>
      <c r="E174" s="48">
        <v>55514.15</v>
      </c>
      <c r="F174" s="50" t="e">
        <f>#REF!</f>
        <v>#REF!</v>
      </c>
      <c r="G174" s="50" t="e">
        <f>#REF!</f>
        <v>#REF!</v>
      </c>
      <c r="H174" s="60"/>
      <c r="K174" s="67">
        <v>55553.9</v>
      </c>
      <c r="L174" s="67">
        <f t="shared" si="5"/>
        <v>100.07160336598868</v>
      </c>
    </row>
    <row r="175" spans="1:12" ht="101.25" customHeight="1">
      <c r="A175" s="5" t="s">
        <v>192</v>
      </c>
      <c r="B175" s="7" t="s">
        <v>234</v>
      </c>
      <c r="C175" s="7" t="s">
        <v>4</v>
      </c>
      <c r="D175" s="48">
        <f>D176+D177</f>
        <v>6.6000000000000005</v>
      </c>
      <c r="E175" s="48">
        <f>E176+E177</f>
        <v>5.77</v>
      </c>
      <c r="F175" s="50">
        <v>10641.73</v>
      </c>
      <c r="G175" s="50">
        <v>10448.459999999999</v>
      </c>
      <c r="H175" s="60"/>
      <c r="K175" s="48">
        <f>K176+K177</f>
        <v>5.77</v>
      </c>
      <c r="L175" s="67">
        <f t="shared" si="5"/>
        <v>100</v>
      </c>
    </row>
    <row r="176" spans="1:12" ht="18" customHeight="1">
      <c r="A176" s="34" t="s">
        <v>6</v>
      </c>
      <c r="B176" s="7" t="s">
        <v>234</v>
      </c>
      <c r="C176" s="7">
        <v>200</v>
      </c>
      <c r="D176" s="48">
        <v>7.0000000000000007E-2</v>
      </c>
      <c r="E176" s="48">
        <v>0.06</v>
      </c>
      <c r="F176" s="50">
        <v>1644.08</v>
      </c>
      <c r="G176" s="50">
        <v>1135</v>
      </c>
      <c r="H176" s="60"/>
      <c r="K176" s="67">
        <v>0.06</v>
      </c>
      <c r="L176" s="67">
        <f t="shared" si="5"/>
        <v>100</v>
      </c>
    </row>
    <row r="177" spans="1:12">
      <c r="A177" s="5" t="s">
        <v>7</v>
      </c>
      <c r="B177" s="7" t="s">
        <v>234</v>
      </c>
      <c r="C177" s="7">
        <v>300</v>
      </c>
      <c r="D177" s="48">
        <v>6.53</v>
      </c>
      <c r="E177" s="48">
        <v>5.71</v>
      </c>
      <c r="F177" s="50">
        <v>176.68</v>
      </c>
      <c r="G177" s="50">
        <v>176.68</v>
      </c>
      <c r="H177" s="60"/>
      <c r="K177" s="67">
        <v>5.71</v>
      </c>
      <c r="L177" s="67">
        <f t="shared" si="5"/>
        <v>100</v>
      </c>
    </row>
    <row r="178" spans="1:12" ht="39.75" customHeight="1">
      <c r="A178" s="5" t="s">
        <v>154</v>
      </c>
      <c r="B178" s="7" t="s">
        <v>235</v>
      </c>
      <c r="C178" s="7" t="s">
        <v>4</v>
      </c>
      <c r="D178" s="48">
        <f>D179+D180</f>
        <v>48761.17</v>
      </c>
      <c r="E178" s="48">
        <f>E179+E180</f>
        <v>49801.55</v>
      </c>
      <c r="F178" s="48">
        <v>52.8</v>
      </c>
      <c r="G178" s="48">
        <v>54.66</v>
      </c>
      <c r="H178" s="60"/>
      <c r="K178" s="48">
        <f>K179+K180</f>
        <v>49790.18</v>
      </c>
      <c r="L178" s="67">
        <f t="shared" si="5"/>
        <v>99.97716938529021</v>
      </c>
    </row>
    <row r="179" spans="1:12" ht="19.5" customHeight="1">
      <c r="A179" s="5" t="s">
        <v>6</v>
      </c>
      <c r="B179" s="7" t="s">
        <v>235</v>
      </c>
      <c r="C179" s="7">
        <v>200</v>
      </c>
      <c r="D179" s="48">
        <v>720.61</v>
      </c>
      <c r="E179" s="48">
        <v>688.23</v>
      </c>
      <c r="F179" s="48" t="e">
        <f>F180+#REF!+#REF!</f>
        <v>#REF!</v>
      </c>
      <c r="G179" s="48" t="e">
        <f>G180+#REF!+#REF!</f>
        <v>#REF!</v>
      </c>
      <c r="H179" s="60"/>
      <c r="K179" s="67">
        <v>688.06</v>
      </c>
      <c r="L179" s="67">
        <f t="shared" si="5"/>
        <v>99.975298955291109</v>
      </c>
    </row>
    <row r="180" spans="1:12">
      <c r="A180" s="5" t="s">
        <v>7</v>
      </c>
      <c r="B180" s="7" t="s">
        <v>235</v>
      </c>
      <c r="C180" s="7">
        <v>300</v>
      </c>
      <c r="D180" s="48">
        <v>48040.56</v>
      </c>
      <c r="E180" s="48">
        <v>49113.32</v>
      </c>
      <c r="F180" s="48" t="e">
        <f>F181+F183+F184+#REF!</f>
        <v>#REF!</v>
      </c>
      <c r="G180" s="48" t="e">
        <f>G181+G183+G184+#REF!</f>
        <v>#REF!</v>
      </c>
      <c r="H180" s="49" t="e">
        <f>H181+H183+H184+#REF!</f>
        <v>#REF!</v>
      </c>
      <c r="I180" s="49" t="e">
        <f>I181+I183+I184+#REF!</f>
        <v>#REF!</v>
      </c>
      <c r="J180" s="49" t="e">
        <f>J181+J183+J184+#REF!</f>
        <v>#REF!</v>
      </c>
      <c r="K180" s="48">
        <v>49102.12</v>
      </c>
      <c r="L180" s="67">
        <f t="shared" si="5"/>
        <v>99.977195595818003</v>
      </c>
    </row>
    <row r="181" spans="1:12" ht="39" customHeight="1">
      <c r="A181" s="5" t="s">
        <v>155</v>
      </c>
      <c r="B181" s="7" t="s">
        <v>236</v>
      </c>
      <c r="C181" s="7" t="s">
        <v>4</v>
      </c>
      <c r="D181" s="48">
        <f>D182+D183</f>
        <v>2230.73</v>
      </c>
      <c r="E181" s="48">
        <f>E182+E183</f>
        <v>2404.2199999999998</v>
      </c>
      <c r="F181" s="48">
        <f>F182</f>
        <v>3688.35</v>
      </c>
      <c r="G181" s="48">
        <f>G182</f>
        <v>4665.37</v>
      </c>
      <c r="H181" s="60"/>
      <c r="K181" s="48">
        <f>K182+K183</f>
        <v>2400.9699999999998</v>
      </c>
      <c r="L181" s="67">
        <f t="shared" si="5"/>
        <v>99.864821023034494</v>
      </c>
    </row>
    <row r="182" spans="1:12" ht="37.5">
      <c r="A182" s="5" t="s">
        <v>6</v>
      </c>
      <c r="B182" s="7" t="s">
        <v>236</v>
      </c>
      <c r="C182" s="35">
        <v>200</v>
      </c>
      <c r="D182" s="61">
        <v>32.97</v>
      </c>
      <c r="E182" s="61">
        <v>34.729999999999997</v>
      </c>
      <c r="F182" s="61">
        <v>3688.35</v>
      </c>
      <c r="G182" s="61">
        <v>4665.37</v>
      </c>
      <c r="H182" s="64">
        <v>3688.35</v>
      </c>
      <c r="I182" s="64">
        <v>4665.37</v>
      </c>
      <c r="K182" s="67">
        <v>34.68</v>
      </c>
      <c r="L182" s="67">
        <f t="shared" si="5"/>
        <v>99.856032248776287</v>
      </c>
    </row>
    <row r="183" spans="1:12">
      <c r="A183" s="5" t="s">
        <v>7</v>
      </c>
      <c r="B183" s="7" t="s">
        <v>236</v>
      </c>
      <c r="C183" s="7">
        <v>300</v>
      </c>
      <c r="D183" s="61">
        <v>2197.7600000000002</v>
      </c>
      <c r="E183" s="61">
        <v>2369.4899999999998</v>
      </c>
      <c r="F183" s="61" t="e">
        <f>#REF!+#REF!+#REF!</f>
        <v>#REF!</v>
      </c>
      <c r="G183" s="61" t="e">
        <f>#REF!+#REF!+#REF!</f>
        <v>#REF!</v>
      </c>
      <c r="H183" s="64"/>
      <c r="I183" s="64"/>
      <c r="K183" s="67">
        <v>2366.29</v>
      </c>
      <c r="L183" s="67">
        <f t="shared" si="5"/>
        <v>99.864949841527078</v>
      </c>
    </row>
    <row r="184" spans="1:12">
      <c r="A184" s="4" t="s">
        <v>15</v>
      </c>
      <c r="B184" s="7" t="s">
        <v>237</v>
      </c>
      <c r="C184" s="7" t="s">
        <v>4</v>
      </c>
      <c r="D184" s="48">
        <f>D185</f>
        <v>0</v>
      </c>
      <c r="E184" s="48">
        <f>E185</f>
        <v>425.69</v>
      </c>
      <c r="F184" s="50">
        <f>F185</f>
        <v>203</v>
      </c>
      <c r="G184" s="50">
        <f>G185</f>
        <v>203</v>
      </c>
      <c r="H184" s="60"/>
      <c r="K184" s="48">
        <f>K185</f>
        <v>425.69</v>
      </c>
      <c r="L184" s="67">
        <f t="shared" si="5"/>
        <v>100</v>
      </c>
    </row>
    <row r="185" spans="1:12" ht="19.149999999999999" customHeight="1">
      <c r="A185" s="5" t="s">
        <v>7</v>
      </c>
      <c r="B185" s="7" t="s">
        <v>237</v>
      </c>
      <c r="C185" s="7">
        <v>300</v>
      </c>
      <c r="D185" s="48">
        <v>0</v>
      </c>
      <c r="E185" s="48">
        <v>425.69</v>
      </c>
      <c r="F185" s="50">
        <v>203</v>
      </c>
      <c r="G185" s="50">
        <v>203</v>
      </c>
      <c r="H185" s="60"/>
      <c r="K185" s="48">
        <v>425.69</v>
      </c>
      <c r="L185" s="67">
        <f t="shared" si="5"/>
        <v>100</v>
      </c>
    </row>
    <row r="186" spans="1:12" ht="48" customHeight="1">
      <c r="A186" s="5" t="s">
        <v>159</v>
      </c>
      <c r="B186" s="7" t="s">
        <v>242</v>
      </c>
      <c r="C186" s="7" t="s">
        <v>4</v>
      </c>
      <c r="D186" s="48">
        <f>D187+D188</f>
        <v>172.61999999999998</v>
      </c>
      <c r="E186" s="48">
        <f>E187+E188</f>
        <v>361.09</v>
      </c>
      <c r="F186" s="50"/>
      <c r="G186" s="50"/>
      <c r="H186" s="60"/>
      <c r="K186" s="48">
        <f>K187+K188</f>
        <v>361.09</v>
      </c>
      <c r="L186" s="67">
        <f t="shared" si="5"/>
        <v>100</v>
      </c>
    </row>
    <row r="187" spans="1:12" ht="36" customHeight="1">
      <c r="A187" s="5" t="s">
        <v>6</v>
      </c>
      <c r="B187" s="7" t="s">
        <v>242</v>
      </c>
      <c r="C187" s="7">
        <v>200</v>
      </c>
      <c r="D187" s="48">
        <v>5.73</v>
      </c>
      <c r="E187" s="48">
        <v>5.82</v>
      </c>
      <c r="F187" s="50"/>
      <c r="G187" s="50"/>
      <c r="H187" s="60"/>
      <c r="K187" s="67">
        <v>5.82</v>
      </c>
      <c r="L187" s="67">
        <f t="shared" si="5"/>
        <v>100</v>
      </c>
    </row>
    <row r="188" spans="1:12" ht="24.75" customHeight="1">
      <c r="A188" s="5" t="s">
        <v>7</v>
      </c>
      <c r="B188" s="7" t="s">
        <v>242</v>
      </c>
      <c r="C188" s="7">
        <v>300</v>
      </c>
      <c r="D188" s="48">
        <v>166.89</v>
      </c>
      <c r="E188" s="48">
        <v>355.27</v>
      </c>
      <c r="F188" s="50"/>
      <c r="G188" s="50"/>
      <c r="H188" s="60"/>
      <c r="K188" s="67">
        <v>355.27</v>
      </c>
      <c r="L188" s="67">
        <f t="shared" si="5"/>
        <v>100</v>
      </c>
    </row>
    <row r="189" spans="1:12" ht="150">
      <c r="A189" s="9" t="s">
        <v>529</v>
      </c>
      <c r="B189" s="7" t="s">
        <v>528</v>
      </c>
      <c r="C189" s="7" t="s">
        <v>4</v>
      </c>
      <c r="D189" s="48">
        <f>D190+D191</f>
        <v>0</v>
      </c>
      <c r="E189" s="48">
        <f>E190+E191</f>
        <v>18848.550000000003</v>
      </c>
      <c r="F189" s="50"/>
      <c r="G189" s="50"/>
      <c r="H189" s="60"/>
      <c r="K189" s="48">
        <f>K190+K191</f>
        <v>18846.740000000002</v>
      </c>
      <c r="L189" s="67">
        <f t="shared" si="5"/>
        <v>99.990397139302488</v>
      </c>
    </row>
    <row r="190" spans="1:12" ht="39.6" customHeight="1">
      <c r="A190" s="5" t="s">
        <v>6</v>
      </c>
      <c r="B190" s="7" t="s">
        <v>528</v>
      </c>
      <c r="C190" s="7">
        <v>200</v>
      </c>
      <c r="D190" s="48">
        <v>0</v>
      </c>
      <c r="E190" s="48">
        <v>104.24</v>
      </c>
      <c r="F190" s="50"/>
      <c r="G190" s="50"/>
      <c r="H190" s="60"/>
      <c r="K190" s="67">
        <v>104.24</v>
      </c>
      <c r="L190" s="67">
        <f t="shared" si="5"/>
        <v>100</v>
      </c>
    </row>
    <row r="191" spans="1:12" ht="24.75" customHeight="1">
      <c r="A191" s="5" t="s">
        <v>7</v>
      </c>
      <c r="B191" s="7" t="s">
        <v>528</v>
      </c>
      <c r="C191" s="7">
        <v>300</v>
      </c>
      <c r="D191" s="48">
        <v>0</v>
      </c>
      <c r="E191" s="48">
        <v>18744.310000000001</v>
      </c>
      <c r="F191" s="50"/>
      <c r="G191" s="50"/>
      <c r="H191" s="60"/>
      <c r="K191" s="67">
        <v>18742.5</v>
      </c>
      <c r="L191" s="67">
        <f t="shared" si="5"/>
        <v>99.990343736312497</v>
      </c>
    </row>
    <row r="192" spans="1:12" ht="35.450000000000003" customHeight="1">
      <c r="A192" s="36" t="s">
        <v>156</v>
      </c>
      <c r="B192" s="7" t="s">
        <v>238</v>
      </c>
      <c r="C192" s="7" t="s">
        <v>4</v>
      </c>
      <c r="D192" s="48">
        <f>D193+D194</f>
        <v>50422.630000000005</v>
      </c>
      <c r="E192" s="48">
        <f>E193+E194</f>
        <v>52135.46</v>
      </c>
      <c r="F192" s="50">
        <f>F193</f>
        <v>781.55</v>
      </c>
      <c r="G192" s="50">
        <f>G193</f>
        <v>781.55</v>
      </c>
      <c r="H192" s="60"/>
      <c r="K192" s="48">
        <f>K193+K194</f>
        <v>52099.780000000006</v>
      </c>
      <c r="L192" s="67">
        <f t="shared" si="5"/>
        <v>99.931562894045641</v>
      </c>
    </row>
    <row r="193" spans="1:12" ht="40.15" customHeight="1">
      <c r="A193" s="5" t="s">
        <v>6</v>
      </c>
      <c r="B193" s="7" t="s">
        <v>238</v>
      </c>
      <c r="C193" s="7">
        <v>200</v>
      </c>
      <c r="D193" s="48">
        <v>745.16</v>
      </c>
      <c r="E193" s="48">
        <v>713.02</v>
      </c>
      <c r="F193" s="50">
        <v>781.55</v>
      </c>
      <c r="G193" s="50">
        <v>781.55</v>
      </c>
      <c r="H193" s="60"/>
      <c r="K193" s="67">
        <v>712.55</v>
      </c>
      <c r="L193" s="67">
        <f t="shared" si="5"/>
        <v>99.934083195422289</v>
      </c>
    </row>
    <row r="194" spans="1:12" ht="26.25" customHeight="1">
      <c r="A194" s="5" t="s">
        <v>7</v>
      </c>
      <c r="B194" s="7" t="s">
        <v>238</v>
      </c>
      <c r="C194" s="7">
        <v>300</v>
      </c>
      <c r="D194" s="48">
        <v>49677.47</v>
      </c>
      <c r="E194" s="48">
        <v>51422.44</v>
      </c>
      <c r="F194" s="48">
        <f>F195+F196</f>
        <v>3290.32</v>
      </c>
      <c r="G194" s="48">
        <f>G195+G196</f>
        <v>5091.05</v>
      </c>
      <c r="H194" s="60"/>
      <c r="K194" s="67">
        <v>51387.23</v>
      </c>
      <c r="L194" s="67">
        <f t="shared" si="5"/>
        <v>99.93152794772088</v>
      </c>
    </row>
    <row r="195" spans="1:12" ht="53.45" customHeight="1">
      <c r="A195" s="5" t="s">
        <v>157</v>
      </c>
      <c r="B195" s="7" t="s">
        <v>239</v>
      </c>
      <c r="C195" s="7" t="s">
        <v>4</v>
      </c>
      <c r="D195" s="48">
        <f>D196+D197</f>
        <v>76.66</v>
      </c>
      <c r="E195" s="50">
        <f>E196+E197</f>
        <v>74.02</v>
      </c>
      <c r="F195" s="50">
        <v>2700.8</v>
      </c>
      <c r="G195" s="50">
        <v>2700.8</v>
      </c>
      <c r="H195" s="60"/>
      <c r="K195" s="48">
        <f>K196+K197</f>
        <v>74.02</v>
      </c>
      <c r="L195" s="67">
        <f t="shared" si="5"/>
        <v>100</v>
      </c>
    </row>
    <row r="196" spans="1:12" ht="36" customHeight="1">
      <c r="A196" s="5" t="s">
        <v>6</v>
      </c>
      <c r="B196" s="7" t="s">
        <v>239</v>
      </c>
      <c r="C196" s="7">
        <v>200</v>
      </c>
      <c r="D196" s="61">
        <v>1.1299999999999999</v>
      </c>
      <c r="E196" s="61">
        <v>0.49</v>
      </c>
      <c r="F196" s="50">
        <v>589.52</v>
      </c>
      <c r="G196" s="50">
        <v>2390.25</v>
      </c>
      <c r="H196" s="60"/>
      <c r="K196" s="67">
        <v>0.49</v>
      </c>
      <c r="L196" s="67">
        <f t="shared" si="5"/>
        <v>100</v>
      </c>
    </row>
    <row r="197" spans="1:12" ht="19.149999999999999" customHeight="1">
      <c r="A197" s="5" t="s">
        <v>7</v>
      </c>
      <c r="B197" s="7" t="s">
        <v>239</v>
      </c>
      <c r="C197" s="7">
        <v>300</v>
      </c>
      <c r="D197" s="48">
        <v>75.53</v>
      </c>
      <c r="E197" s="48">
        <v>73.53</v>
      </c>
      <c r="F197" s="50">
        <f>F198</f>
        <v>755.7</v>
      </c>
      <c r="G197" s="50">
        <f>G198</f>
        <v>906</v>
      </c>
      <c r="H197" s="60"/>
      <c r="K197" s="67">
        <v>73.53</v>
      </c>
      <c r="L197" s="67">
        <f t="shared" si="5"/>
        <v>100</v>
      </c>
    </row>
    <row r="198" spans="1:12" ht="36.6" customHeight="1">
      <c r="A198" s="5" t="s">
        <v>158</v>
      </c>
      <c r="B198" s="7" t="s">
        <v>240</v>
      </c>
      <c r="C198" s="7" t="s">
        <v>4</v>
      </c>
      <c r="D198" s="48">
        <f>D199+D200</f>
        <v>191.64000000000001</v>
      </c>
      <c r="E198" s="48">
        <f>E199+E200</f>
        <v>186.45000000000002</v>
      </c>
      <c r="F198" s="50">
        <v>755.7</v>
      </c>
      <c r="G198" s="50">
        <v>906</v>
      </c>
      <c r="H198" s="60"/>
      <c r="K198" s="48">
        <f>K199+K200</f>
        <v>186.46</v>
      </c>
      <c r="L198" s="67">
        <f t="shared" si="5"/>
        <v>100.00536336819523</v>
      </c>
    </row>
    <row r="199" spans="1:12" ht="39.6" customHeight="1">
      <c r="A199" s="5" t="s">
        <v>6</v>
      </c>
      <c r="B199" s="7" t="s">
        <v>240</v>
      </c>
      <c r="C199" s="7">
        <v>200</v>
      </c>
      <c r="D199" s="48">
        <v>2.83</v>
      </c>
      <c r="E199" s="48">
        <v>2.61</v>
      </c>
      <c r="F199" s="48" t="e">
        <f>F200+#REF!</f>
        <v>#REF!</v>
      </c>
      <c r="G199" s="48" t="e">
        <f>G200+#REF!</f>
        <v>#REF!</v>
      </c>
      <c r="H199" s="60"/>
      <c r="K199" s="67">
        <v>2.62</v>
      </c>
      <c r="L199" s="67">
        <f t="shared" si="5"/>
        <v>100.38314176245211</v>
      </c>
    </row>
    <row r="200" spans="1:12" ht="21" customHeight="1">
      <c r="A200" s="5" t="s">
        <v>7</v>
      </c>
      <c r="B200" s="7" t="s">
        <v>240</v>
      </c>
      <c r="C200" s="7">
        <v>300</v>
      </c>
      <c r="D200" s="48">
        <v>188.81</v>
      </c>
      <c r="E200" s="48">
        <v>183.84</v>
      </c>
      <c r="F200" s="48" t="e">
        <f>#REF!+#REF!+#REF!</f>
        <v>#REF!</v>
      </c>
      <c r="G200" s="48" t="e">
        <f>#REF!+#REF!+#REF!</f>
        <v>#REF!</v>
      </c>
      <c r="H200" s="60"/>
      <c r="K200" s="67">
        <v>183.84</v>
      </c>
      <c r="L200" s="67">
        <f t="shared" si="5"/>
        <v>100</v>
      </c>
    </row>
    <row r="201" spans="1:12" ht="41.25" customHeight="1">
      <c r="A201" s="5" t="s">
        <v>14</v>
      </c>
      <c r="B201" s="7" t="s">
        <v>418</v>
      </c>
      <c r="C201" s="7" t="s">
        <v>4</v>
      </c>
      <c r="D201" s="48">
        <f>D202+D203</f>
        <v>42261.200000000004</v>
      </c>
      <c r="E201" s="48">
        <f>E202+E203</f>
        <v>32376.18</v>
      </c>
      <c r="F201" s="48"/>
      <c r="G201" s="48"/>
      <c r="H201" s="60"/>
      <c r="K201" s="48">
        <f>K202+K203</f>
        <v>32426.460000000003</v>
      </c>
      <c r="L201" s="67">
        <f t="shared" si="5"/>
        <v>100.15529935897318</v>
      </c>
    </row>
    <row r="202" spans="1:12" ht="39" customHeight="1">
      <c r="A202" s="5" t="s">
        <v>6</v>
      </c>
      <c r="B202" s="7" t="s">
        <v>418</v>
      </c>
      <c r="C202" s="7">
        <v>200</v>
      </c>
      <c r="D202" s="48">
        <v>624.54999999999995</v>
      </c>
      <c r="E202" s="48">
        <v>433.11</v>
      </c>
      <c r="F202" s="48"/>
      <c r="G202" s="48"/>
      <c r="H202" s="60"/>
      <c r="K202" s="67">
        <v>433.15</v>
      </c>
      <c r="L202" s="67">
        <f t="shared" si="5"/>
        <v>100.00923552908037</v>
      </c>
    </row>
    <row r="203" spans="1:12" ht="21" customHeight="1">
      <c r="A203" s="5" t="s">
        <v>7</v>
      </c>
      <c r="B203" s="7" t="s">
        <v>418</v>
      </c>
      <c r="C203" s="7">
        <v>300</v>
      </c>
      <c r="D203" s="48">
        <v>41636.65</v>
      </c>
      <c r="E203" s="48">
        <v>31943.07</v>
      </c>
      <c r="F203" s="48"/>
      <c r="G203" s="48"/>
      <c r="H203" s="60"/>
      <c r="K203" s="67">
        <v>31993.31</v>
      </c>
      <c r="L203" s="67">
        <f t="shared" si="5"/>
        <v>100.15727981061306</v>
      </c>
    </row>
    <row r="204" spans="1:12" ht="56.25" customHeight="1">
      <c r="A204" s="5" t="s">
        <v>231</v>
      </c>
      <c r="B204" s="7" t="s">
        <v>241</v>
      </c>
      <c r="C204" s="7" t="s">
        <v>4</v>
      </c>
      <c r="D204" s="48">
        <f>D205+D206</f>
        <v>215.1</v>
      </c>
      <c r="E204" s="48">
        <f>E205+E206</f>
        <v>213.91</v>
      </c>
      <c r="F204" s="48"/>
      <c r="G204" s="48"/>
      <c r="H204" s="60"/>
      <c r="K204" s="48">
        <f>K205+K206</f>
        <v>213.91</v>
      </c>
      <c r="L204" s="67">
        <f t="shared" si="5"/>
        <v>100</v>
      </c>
    </row>
    <row r="205" spans="1:12" ht="36" customHeight="1">
      <c r="A205" s="5" t="s">
        <v>6</v>
      </c>
      <c r="B205" s="7" t="s">
        <v>241</v>
      </c>
      <c r="C205" s="7">
        <v>200</v>
      </c>
      <c r="D205" s="48">
        <v>0</v>
      </c>
      <c r="E205" s="48">
        <v>0</v>
      </c>
      <c r="F205" s="48"/>
      <c r="G205" s="48"/>
      <c r="H205" s="60"/>
      <c r="K205" s="67">
        <v>0</v>
      </c>
      <c r="L205" s="67" t="e">
        <f t="shared" si="5"/>
        <v>#DIV/0!</v>
      </c>
    </row>
    <row r="206" spans="1:12" ht="21" customHeight="1">
      <c r="A206" s="5" t="s">
        <v>7</v>
      </c>
      <c r="B206" s="7" t="s">
        <v>241</v>
      </c>
      <c r="C206" s="7">
        <v>300</v>
      </c>
      <c r="D206" s="48">
        <v>215.1</v>
      </c>
      <c r="E206" s="48">
        <v>213.91</v>
      </c>
      <c r="F206" s="48"/>
      <c r="G206" s="48"/>
      <c r="H206" s="60"/>
      <c r="K206" s="67">
        <v>213.91</v>
      </c>
      <c r="L206" s="67">
        <f t="shared" ref="L206:L269" si="8">K206/E206*100</f>
        <v>100</v>
      </c>
    </row>
    <row r="207" spans="1:12" ht="53.45" customHeight="1">
      <c r="A207" s="8" t="s">
        <v>243</v>
      </c>
      <c r="B207" s="11" t="s">
        <v>68</v>
      </c>
      <c r="C207" s="11"/>
      <c r="D207" s="47">
        <f>D208+D211+D214+D218+D221+D224+D227+D230</f>
        <v>164663.06</v>
      </c>
      <c r="E207" s="47">
        <f>E208+E211+E214+E218+E221+E224+E227+E230</f>
        <v>154139.24</v>
      </c>
      <c r="F207" s="48"/>
      <c r="G207" s="48"/>
      <c r="H207" s="60"/>
      <c r="K207" s="47">
        <f>K211+K214+K218+K221+K224+K227+K230</f>
        <v>109539.23999999999</v>
      </c>
      <c r="L207" s="67">
        <f t="shared" si="8"/>
        <v>71.065122677392196</v>
      </c>
    </row>
    <row r="208" spans="1:12" ht="58.15" customHeight="1">
      <c r="A208" s="5" t="s">
        <v>171</v>
      </c>
      <c r="B208" s="7" t="s">
        <v>419</v>
      </c>
      <c r="C208" s="7" t="s">
        <v>4</v>
      </c>
      <c r="D208" s="48">
        <f>D210+D209</f>
        <v>45230.02</v>
      </c>
      <c r="E208" s="48">
        <f>E210+E209</f>
        <v>44600</v>
      </c>
      <c r="F208" s="48"/>
      <c r="G208" s="48"/>
      <c r="H208" s="60"/>
      <c r="K208" s="48">
        <f>K210+K209</f>
        <v>44600</v>
      </c>
      <c r="L208" s="67">
        <f t="shared" si="8"/>
        <v>100</v>
      </c>
    </row>
    <row r="209" spans="1:12" ht="34.15" customHeight="1">
      <c r="A209" s="5" t="s">
        <v>6</v>
      </c>
      <c r="B209" s="7" t="s">
        <v>419</v>
      </c>
      <c r="C209" s="7">
        <v>200</v>
      </c>
      <c r="D209" s="48">
        <v>668.42</v>
      </c>
      <c r="E209" s="48">
        <v>668.42</v>
      </c>
      <c r="F209" s="48"/>
      <c r="G209" s="48"/>
      <c r="H209" s="60"/>
      <c r="K209" s="67">
        <v>0</v>
      </c>
      <c r="L209" s="67">
        <f t="shared" si="8"/>
        <v>0</v>
      </c>
    </row>
    <row r="210" spans="1:12" ht="27.6" customHeight="1">
      <c r="A210" s="5" t="s">
        <v>7</v>
      </c>
      <c r="B210" s="7" t="s">
        <v>419</v>
      </c>
      <c r="C210" s="7">
        <v>300</v>
      </c>
      <c r="D210" s="48">
        <v>44561.599999999999</v>
      </c>
      <c r="E210" s="48">
        <v>43931.58</v>
      </c>
      <c r="F210" s="48"/>
      <c r="G210" s="48"/>
      <c r="H210" s="60"/>
      <c r="K210" s="67">
        <v>44600</v>
      </c>
      <c r="L210" s="67">
        <f t="shared" si="8"/>
        <v>101.52150229971242</v>
      </c>
    </row>
    <row r="211" spans="1:12" ht="58.5" customHeight="1">
      <c r="A211" s="5" t="s">
        <v>420</v>
      </c>
      <c r="B211" s="7" t="s">
        <v>421</v>
      </c>
      <c r="C211" s="7" t="s">
        <v>4</v>
      </c>
      <c r="D211" s="48">
        <f>D213+D212</f>
        <v>442.09999999999997</v>
      </c>
      <c r="E211" s="48">
        <f>E213+E212</f>
        <v>0</v>
      </c>
      <c r="F211" s="48"/>
      <c r="G211" s="48"/>
      <c r="H211" s="60"/>
      <c r="K211" s="48">
        <f>K213+K212</f>
        <v>0</v>
      </c>
      <c r="L211" s="67"/>
    </row>
    <row r="212" spans="1:12" ht="38.450000000000003" customHeight="1">
      <c r="A212" s="5" t="s">
        <v>6</v>
      </c>
      <c r="B212" s="7" t="s">
        <v>421</v>
      </c>
      <c r="C212" s="7">
        <v>200</v>
      </c>
      <c r="D212" s="48">
        <v>6.53</v>
      </c>
      <c r="E212" s="48">
        <v>0</v>
      </c>
      <c r="F212" s="48"/>
      <c r="G212" s="48"/>
      <c r="H212" s="60"/>
      <c r="K212" s="67">
        <v>0</v>
      </c>
      <c r="L212" s="67"/>
    </row>
    <row r="213" spans="1:12" ht="21" customHeight="1">
      <c r="A213" s="5" t="s">
        <v>7</v>
      </c>
      <c r="B213" s="7" t="s">
        <v>421</v>
      </c>
      <c r="C213" s="7">
        <v>300</v>
      </c>
      <c r="D213" s="48">
        <v>435.57</v>
      </c>
      <c r="E213" s="48">
        <v>0</v>
      </c>
      <c r="F213" s="48"/>
      <c r="G213" s="48"/>
      <c r="H213" s="60"/>
      <c r="K213" s="67">
        <v>0</v>
      </c>
      <c r="L213" s="67"/>
    </row>
    <row r="214" spans="1:12" ht="123" customHeight="1">
      <c r="A214" s="4" t="s">
        <v>193</v>
      </c>
      <c r="B214" s="7" t="s">
        <v>244</v>
      </c>
      <c r="C214" s="7" t="s">
        <v>4</v>
      </c>
      <c r="D214" s="48">
        <f>D217+D216+D215</f>
        <v>54239.4</v>
      </c>
      <c r="E214" s="48">
        <f>E217+E216+E215</f>
        <v>47500</v>
      </c>
      <c r="F214" s="48"/>
      <c r="G214" s="48"/>
      <c r="H214" s="60"/>
      <c r="K214" s="48">
        <f>K217+K216+K215</f>
        <v>47500</v>
      </c>
      <c r="L214" s="67">
        <f t="shared" si="8"/>
        <v>100</v>
      </c>
    </row>
    <row r="215" spans="1:12" ht="85.9" customHeight="1">
      <c r="A215" s="18" t="s">
        <v>13</v>
      </c>
      <c r="B215" s="7" t="s">
        <v>244</v>
      </c>
      <c r="C215" s="7">
        <v>100</v>
      </c>
      <c r="D215" s="48">
        <v>0</v>
      </c>
      <c r="E215" s="48">
        <v>301.57</v>
      </c>
      <c r="F215" s="48"/>
      <c r="G215" s="48"/>
      <c r="H215" s="60"/>
      <c r="K215" s="67">
        <v>301.57</v>
      </c>
      <c r="L215" s="67">
        <f t="shared" si="8"/>
        <v>100</v>
      </c>
    </row>
    <row r="216" spans="1:12" ht="40.15" customHeight="1">
      <c r="A216" s="5" t="s">
        <v>6</v>
      </c>
      <c r="B216" s="7" t="s">
        <v>244</v>
      </c>
      <c r="C216" s="7">
        <v>200</v>
      </c>
      <c r="D216" s="48">
        <v>801.57</v>
      </c>
      <c r="E216" s="48">
        <v>393.01</v>
      </c>
      <c r="F216" s="48"/>
      <c r="G216" s="48"/>
      <c r="H216" s="60"/>
      <c r="K216" s="67">
        <v>393.01</v>
      </c>
      <c r="L216" s="67">
        <f>K216/E216*100</f>
        <v>100</v>
      </c>
    </row>
    <row r="217" spans="1:12" ht="21" customHeight="1">
      <c r="A217" s="5" t="s">
        <v>7</v>
      </c>
      <c r="B217" s="7" t="s">
        <v>244</v>
      </c>
      <c r="C217" s="7">
        <v>300</v>
      </c>
      <c r="D217" s="48">
        <v>53437.83</v>
      </c>
      <c r="E217" s="48">
        <v>46805.42</v>
      </c>
      <c r="F217" s="48"/>
      <c r="G217" s="48"/>
      <c r="H217" s="60"/>
      <c r="K217" s="67">
        <v>46805.42</v>
      </c>
      <c r="L217" s="67">
        <f>K217/E217*100</f>
        <v>100</v>
      </c>
    </row>
    <row r="218" spans="1:12" ht="33" customHeight="1">
      <c r="A218" s="5" t="s">
        <v>179</v>
      </c>
      <c r="B218" s="7" t="s">
        <v>245</v>
      </c>
      <c r="C218" s="7" t="s">
        <v>4</v>
      </c>
      <c r="D218" s="48">
        <f>D219+D220</f>
        <v>37.730000000000004</v>
      </c>
      <c r="E218" s="48">
        <f>E219+E220</f>
        <v>43.62</v>
      </c>
      <c r="F218" s="48"/>
      <c r="G218" s="48"/>
      <c r="H218" s="60"/>
      <c r="K218" s="48">
        <f>K219+K220</f>
        <v>43.62</v>
      </c>
      <c r="L218" s="67">
        <f t="shared" si="8"/>
        <v>100</v>
      </c>
    </row>
    <row r="219" spans="1:12" ht="32.450000000000003" customHeight="1">
      <c r="A219" s="5" t="s">
        <v>6</v>
      </c>
      <c r="B219" s="7" t="s">
        <v>245</v>
      </c>
      <c r="C219" s="7">
        <v>200</v>
      </c>
      <c r="D219" s="48">
        <v>0.56000000000000005</v>
      </c>
      <c r="E219" s="48">
        <v>0.57999999999999996</v>
      </c>
      <c r="F219" s="48"/>
      <c r="G219" s="48"/>
      <c r="H219" s="60"/>
      <c r="K219" s="67">
        <v>0.57999999999999996</v>
      </c>
      <c r="L219" s="67">
        <f t="shared" si="8"/>
        <v>100</v>
      </c>
    </row>
    <row r="220" spans="1:12" ht="21" customHeight="1">
      <c r="A220" s="5" t="s">
        <v>7</v>
      </c>
      <c r="B220" s="7" t="s">
        <v>245</v>
      </c>
      <c r="C220" s="7">
        <v>300</v>
      </c>
      <c r="D220" s="48">
        <v>37.17</v>
      </c>
      <c r="E220" s="48">
        <v>43.04</v>
      </c>
      <c r="F220" s="48"/>
      <c r="G220" s="48"/>
      <c r="H220" s="60"/>
      <c r="K220" s="67">
        <v>43.04</v>
      </c>
      <c r="L220" s="67">
        <f t="shared" si="8"/>
        <v>100</v>
      </c>
    </row>
    <row r="221" spans="1:12" ht="24.6" customHeight="1">
      <c r="A221" s="34" t="s">
        <v>178</v>
      </c>
      <c r="B221" s="7" t="s">
        <v>246</v>
      </c>
      <c r="C221" s="7" t="s">
        <v>4</v>
      </c>
      <c r="D221" s="48">
        <f>D222+D223</f>
        <v>36409.07</v>
      </c>
      <c r="E221" s="48">
        <f>E222+E223</f>
        <v>40000</v>
      </c>
      <c r="F221" s="48"/>
      <c r="G221" s="48"/>
      <c r="H221" s="60"/>
      <c r="K221" s="48">
        <f>K222+K223</f>
        <v>40000</v>
      </c>
      <c r="L221" s="67">
        <f t="shared" si="8"/>
        <v>100</v>
      </c>
    </row>
    <row r="222" spans="1:12" ht="32.450000000000003" customHeight="1">
      <c r="A222" s="5" t="s">
        <v>6</v>
      </c>
      <c r="B222" s="7" t="s">
        <v>246</v>
      </c>
      <c r="C222" s="7">
        <v>200</v>
      </c>
      <c r="D222" s="48">
        <v>5.07</v>
      </c>
      <c r="E222" s="48">
        <v>5.07</v>
      </c>
      <c r="F222" s="48"/>
      <c r="G222" s="48"/>
      <c r="H222" s="60"/>
      <c r="K222" s="67">
        <v>2.73</v>
      </c>
      <c r="L222" s="67">
        <f t="shared" si="8"/>
        <v>53.846153846153847</v>
      </c>
    </row>
    <row r="223" spans="1:12" ht="21" customHeight="1">
      <c r="A223" s="5" t="s">
        <v>7</v>
      </c>
      <c r="B223" s="7" t="s">
        <v>246</v>
      </c>
      <c r="C223" s="7">
        <v>300</v>
      </c>
      <c r="D223" s="48">
        <v>36404</v>
      </c>
      <c r="E223" s="48">
        <v>39994.93</v>
      </c>
      <c r="F223" s="48"/>
      <c r="G223" s="48"/>
      <c r="H223" s="60"/>
      <c r="K223" s="67">
        <v>39997.269999999997</v>
      </c>
      <c r="L223" s="67">
        <f t="shared" si="8"/>
        <v>100.00585074158148</v>
      </c>
    </row>
    <row r="224" spans="1:12" ht="56.45" customHeight="1">
      <c r="A224" s="5" t="s">
        <v>422</v>
      </c>
      <c r="B224" s="7" t="s">
        <v>423</v>
      </c>
      <c r="C224" s="7" t="s">
        <v>4</v>
      </c>
      <c r="D224" s="48">
        <f>D225+D226</f>
        <v>6052</v>
      </c>
      <c r="E224" s="48">
        <f>E225+E226</f>
        <v>620</v>
      </c>
      <c r="F224" s="48"/>
      <c r="G224" s="48"/>
      <c r="H224" s="60"/>
      <c r="K224" s="48">
        <f>K225+K226</f>
        <v>620</v>
      </c>
      <c r="L224" s="67">
        <f t="shared" si="8"/>
        <v>100</v>
      </c>
    </row>
    <row r="225" spans="1:12" ht="36.6" customHeight="1">
      <c r="A225" s="5" t="s">
        <v>6</v>
      </c>
      <c r="B225" s="7" t="s">
        <v>423</v>
      </c>
      <c r="C225" s="7">
        <v>200</v>
      </c>
      <c r="D225" s="48">
        <v>89.4</v>
      </c>
      <c r="E225" s="48">
        <v>6.02</v>
      </c>
      <c r="F225" s="48"/>
      <c r="G225" s="48"/>
      <c r="H225" s="60"/>
      <c r="K225" s="67">
        <v>5.9</v>
      </c>
      <c r="L225" s="67">
        <f t="shared" si="8"/>
        <v>98.006644518272438</v>
      </c>
    </row>
    <row r="226" spans="1:12" ht="28.9" customHeight="1">
      <c r="A226" s="5" t="s">
        <v>7</v>
      </c>
      <c r="B226" s="7" t="s">
        <v>423</v>
      </c>
      <c r="C226" s="7">
        <v>300</v>
      </c>
      <c r="D226" s="48">
        <v>5962.6</v>
      </c>
      <c r="E226" s="48">
        <v>613.98</v>
      </c>
      <c r="F226" s="48"/>
      <c r="G226" s="48"/>
      <c r="H226" s="60"/>
      <c r="K226" s="67">
        <v>614.1</v>
      </c>
      <c r="L226" s="67">
        <f t="shared" si="8"/>
        <v>100.01954461057363</v>
      </c>
    </row>
    <row r="227" spans="1:12" ht="42" customHeight="1">
      <c r="A227" s="4" t="s">
        <v>160</v>
      </c>
      <c r="B227" s="7" t="s">
        <v>550</v>
      </c>
      <c r="C227" s="7" t="s">
        <v>4</v>
      </c>
      <c r="D227" s="48">
        <f>D228+D229</f>
        <v>20424.230000000003</v>
      </c>
      <c r="E227" s="48">
        <f>E228+E229</f>
        <v>19510</v>
      </c>
      <c r="F227" s="48"/>
      <c r="G227" s="48"/>
      <c r="H227" s="60"/>
      <c r="K227" s="48">
        <f>K228+K229</f>
        <v>19510</v>
      </c>
      <c r="L227" s="67">
        <f t="shared" si="8"/>
        <v>100</v>
      </c>
    </row>
    <row r="228" spans="1:12" ht="36.6" customHeight="1">
      <c r="A228" s="5" t="s">
        <v>6</v>
      </c>
      <c r="B228" s="7" t="s">
        <v>550</v>
      </c>
      <c r="C228" s="7">
        <v>200</v>
      </c>
      <c r="D228" s="48">
        <v>301.83</v>
      </c>
      <c r="E228" s="48">
        <v>302.26</v>
      </c>
      <c r="F228" s="48"/>
      <c r="G228" s="48"/>
      <c r="H228" s="60"/>
      <c r="K228" s="67">
        <v>243.22</v>
      </c>
      <c r="L228" s="67">
        <f t="shared" si="8"/>
        <v>80.467147488916822</v>
      </c>
    </row>
    <row r="229" spans="1:12" ht="28.5" customHeight="1">
      <c r="A229" s="5" t="s">
        <v>7</v>
      </c>
      <c r="B229" s="7" t="s">
        <v>550</v>
      </c>
      <c r="C229" s="7">
        <v>300</v>
      </c>
      <c r="D229" s="48">
        <v>20122.400000000001</v>
      </c>
      <c r="E229" s="48">
        <v>19207.740000000002</v>
      </c>
      <c r="F229" s="48"/>
      <c r="G229" s="48"/>
      <c r="H229" s="60"/>
      <c r="K229" s="67">
        <v>19266.78</v>
      </c>
      <c r="L229" s="67">
        <f t="shared" si="8"/>
        <v>100.3073760890141</v>
      </c>
    </row>
    <row r="230" spans="1:12" ht="87" customHeight="1">
      <c r="A230" s="5" t="s">
        <v>161</v>
      </c>
      <c r="B230" s="7" t="s">
        <v>247</v>
      </c>
      <c r="C230" s="7" t="s">
        <v>4</v>
      </c>
      <c r="D230" s="48">
        <f>D231+D232</f>
        <v>1828.51</v>
      </c>
      <c r="E230" s="48">
        <f>E231+E232</f>
        <v>1865.62</v>
      </c>
      <c r="F230" s="48"/>
      <c r="G230" s="48"/>
      <c r="H230" s="60"/>
      <c r="K230" s="48">
        <f>K231+K232</f>
        <v>1865.62</v>
      </c>
      <c r="L230" s="67">
        <f t="shared" si="8"/>
        <v>100</v>
      </c>
    </row>
    <row r="231" spans="1:12" ht="31.15" customHeight="1">
      <c r="A231" s="5" t="s">
        <v>6</v>
      </c>
      <c r="B231" s="7" t="s">
        <v>247</v>
      </c>
      <c r="C231" s="7">
        <v>200</v>
      </c>
      <c r="D231" s="48">
        <v>18.100000000000001</v>
      </c>
      <c r="E231" s="48">
        <v>18.559999999999999</v>
      </c>
      <c r="F231" s="48"/>
      <c r="G231" s="48"/>
      <c r="H231" s="60"/>
      <c r="K231" s="67">
        <v>18.559999999999999</v>
      </c>
      <c r="L231" s="67">
        <f t="shared" si="8"/>
        <v>100</v>
      </c>
    </row>
    <row r="232" spans="1:12" ht="21" customHeight="1">
      <c r="A232" s="5" t="s">
        <v>7</v>
      </c>
      <c r="B232" s="7" t="s">
        <v>247</v>
      </c>
      <c r="C232" s="7">
        <v>300</v>
      </c>
      <c r="D232" s="48">
        <v>1810.41</v>
      </c>
      <c r="E232" s="48">
        <v>1847.06</v>
      </c>
      <c r="F232" s="48"/>
      <c r="G232" s="48"/>
      <c r="H232" s="60"/>
      <c r="K232" s="67">
        <v>1847.06</v>
      </c>
      <c r="L232" s="67">
        <f t="shared" si="8"/>
        <v>100</v>
      </c>
    </row>
    <row r="233" spans="1:12" ht="42.75" customHeight="1">
      <c r="A233" s="8" t="s">
        <v>194</v>
      </c>
      <c r="B233" s="11" t="s">
        <v>69</v>
      </c>
      <c r="C233" s="11" t="s">
        <v>4</v>
      </c>
      <c r="D233" s="47">
        <f>D234+D236</f>
        <v>1331.96</v>
      </c>
      <c r="E233" s="47">
        <f>E234+E236</f>
        <v>1681.99</v>
      </c>
      <c r="F233" s="48"/>
      <c r="G233" s="48"/>
      <c r="H233" s="60"/>
      <c r="K233" s="47">
        <f>K234+K236</f>
        <v>1681.8</v>
      </c>
      <c r="L233" s="67">
        <f t="shared" si="8"/>
        <v>99.988703856741125</v>
      </c>
    </row>
    <row r="234" spans="1:12" ht="42" customHeight="1">
      <c r="A234" s="5" t="s">
        <v>16</v>
      </c>
      <c r="B234" s="7" t="s">
        <v>462</v>
      </c>
      <c r="C234" s="11" t="s">
        <v>4</v>
      </c>
      <c r="D234" s="48">
        <f>D235</f>
        <v>150</v>
      </c>
      <c r="E234" s="48">
        <f>E235</f>
        <v>150</v>
      </c>
      <c r="F234" s="48"/>
      <c r="G234" s="48"/>
      <c r="H234" s="60"/>
      <c r="K234" s="48">
        <f>K235</f>
        <v>150</v>
      </c>
      <c r="L234" s="67">
        <f t="shared" si="8"/>
        <v>100</v>
      </c>
    </row>
    <row r="235" spans="1:12" ht="33" customHeight="1">
      <c r="A235" s="5" t="s">
        <v>7</v>
      </c>
      <c r="B235" s="7" t="s">
        <v>462</v>
      </c>
      <c r="C235" s="7">
        <v>300</v>
      </c>
      <c r="D235" s="48">
        <v>150</v>
      </c>
      <c r="E235" s="48">
        <v>150</v>
      </c>
      <c r="F235" s="48"/>
      <c r="G235" s="48"/>
      <c r="H235" s="60"/>
      <c r="K235" s="67">
        <v>150</v>
      </c>
      <c r="L235" s="67">
        <f t="shared" si="8"/>
        <v>100</v>
      </c>
    </row>
    <row r="236" spans="1:12" ht="40.5" customHeight="1">
      <c r="A236" s="5" t="s">
        <v>16</v>
      </c>
      <c r="B236" s="7" t="s">
        <v>248</v>
      </c>
      <c r="C236" s="7" t="s">
        <v>4</v>
      </c>
      <c r="D236" s="48">
        <f>D237</f>
        <v>1181.96</v>
      </c>
      <c r="E236" s="48">
        <f>E237</f>
        <v>1531.99</v>
      </c>
      <c r="F236" s="48"/>
      <c r="G236" s="48"/>
      <c r="H236" s="60"/>
      <c r="K236" s="48">
        <f>K237</f>
        <v>1531.8</v>
      </c>
      <c r="L236" s="67">
        <f t="shared" si="8"/>
        <v>99.987597830273046</v>
      </c>
    </row>
    <row r="237" spans="1:12" ht="21" customHeight="1">
      <c r="A237" s="5" t="s">
        <v>7</v>
      </c>
      <c r="B237" s="7" t="s">
        <v>248</v>
      </c>
      <c r="C237" s="7">
        <v>300</v>
      </c>
      <c r="D237" s="48">
        <v>1181.96</v>
      </c>
      <c r="E237" s="48">
        <v>1531.99</v>
      </c>
      <c r="F237" s="48"/>
      <c r="G237" s="48"/>
      <c r="H237" s="60"/>
      <c r="K237" s="67">
        <v>1531.8</v>
      </c>
      <c r="L237" s="67">
        <f t="shared" si="8"/>
        <v>99.987597830273046</v>
      </c>
    </row>
    <row r="238" spans="1:12" ht="45.75" customHeight="1">
      <c r="A238" s="8" t="s">
        <v>195</v>
      </c>
      <c r="B238" s="11" t="s">
        <v>249</v>
      </c>
      <c r="C238" s="11" t="s">
        <v>4</v>
      </c>
      <c r="D238" s="47">
        <f>D239</f>
        <v>17959.079999999998</v>
      </c>
      <c r="E238" s="47">
        <f>E239</f>
        <v>18735.189999999999</v>
      </c>
      <c r="F238" s="48"/>
      <c r="G238" s="48"/>
      <c r="H238" s="60"/>
      <c r="K238" s="47">
        <f>K239</f>
        <v>18735.189999999999</v>
      </c>
      <c r="L238" s="67">
        <f t="shared" si="8"/>
        <v>100</v>
      </c>
    </row>
    <row r="239" spans="1:12" ht="46.5" customHeight="1">
      <c r="A239" s="5" t="s">
        <v>162</v>
      </c>
      <c r="B239" s="7" t="s">
        <v>250</v>
      </c>
      <c r="C239" s="7" t="s">
        <v>4</v>
      </c>
      <c r="D239" s="48">
        <f>D240+D241+D242</f>
        <v>17959.079999999998</v>
      </c>
      <c r="E239" s="48">
        <f>E240+E241+E242</f>
        <v>18735.189999999999</v>
      </c>
      <c r="F239" s="48"/>
      <c r="G239" s="48"/>
      <c r="H239" s="60"/>
      <c r="K239" s="48">
        <f>K240+K241+K242</f>
        <v>18735.189999999999</v>
      </c>
      <c r="L239" s="67">
        <f t="shared" si="8"/>
        <v>100</v>
      </c>
    </row>
    <row r="240" spans="1:12" ht="70.150000000000006" customHeight="1">
      <c r="A240" s="13" t="s">
        <v>13</v>
      </c>
      <c r="B240" s="7" t="s">
        <v>250</v>
      </c>
      <c r="C240" s="7">
        <v>100</v>
      </c>
      <c r="D240" s="48">
        <v>16601.96</v>
      </c>
      <c r="E240" s="48">
        <v>17378.07</v>
      </c>
      <c r="F240" s="48"/>
      <c r="G240" s="48"/>
      <c r="H240" s="60"/>
      <c r="K240" s="67">
        <v>17482.37</v>
      </c>
      <c r="L240" s="67">
        <f t="shared" si="8"/>
        <v>100.60018172328687</v>
      </c>
    </row>
    <row r="241" spans="1:12" ht="35.450000000000003" customHeight="1">
      <c r="A241" s="5" t="s">
        <v>6</v>
      </c>
      <c r="B241" s="7" t="s">
        <v>250</v>
      </c>
      <c r="C241" s="7">
        <v>200</v>
      </c>
      <c r="D241" s="48">
        <v>1345.12</v>
      </c>
      <c r="E241" s="48">
        <v>1355.27</v>
      </c>
      <c r="F241" s="48"/>
      <c r="G241" s="48"/>
      <c r="H241" s="60"/>
      <c r="K241" s="67">
        <v>1250.97</v>
      </c>
      <c r="L241" s="67">
        <f t="shared" si="8"/>
        <v>92.304116522906881</v>
      </c>
    </row>
    <row r="242" spans="1:12" ht="21" customHeight="1">
      <c r="A242" s="5" t="s">
        <v>8</v>
      </c>
      <c r="B242" s="7" t="s">
        <v>250</v>
      </c>
      <c r="C242" s="7">
        <v>800</v>
      </c>
      <c r="D242" s="48">
        <v>12</v>
      </c>
      <c r="E242" s="48">
        <v>1.85</v>
      </c>
      <c r="F242" s="48"/>
      <c r="G242" s="48"/>
      <c r="H242" s="60"/>
      <c r="K242" s="67">
        <v>1.85</v>
      </c>
      <c r="L242" s="67">
        <f t="shared" si="8"/>
        <v>100</v>
      </c>
    </row>
    <row r="243" spans="1:12" ht="21" customHeight="1">
      <c r="A243" s="10" t="s">
        <v>395</v>
      </c>
      <c r="B243" s="11" t="s">
        <v>396</v>
      </c>
      <c r="C243" s="11" t="s">
        <v>4</v>
      </c>
      <c r="D243" s="48">
        <v>0</v>
      </c>
      <c r="E243" s="47">
        <f>E244+E246+E248</f>
        <v>57.98</v>
      </c>
      <c r="F243" s="48"/>
      <c r="G243" s="48"/>
      <c r="H243" s="60"/>
      <c r="K243" s="47">
        <f>K244+K246+K248</f>
        <v>57.98</v>
      </c>
      <c r="L243" s="67">
        <f t="shared" si="8"/>
        <v>100</v>
      </c>
    </row>
    <row r="244" spans="1:12" ht="59.25" customHeight="1">
      <c r="A244" s="12" t="s">
        <v>393</v>
      </c>
      <c r="B244" s="7" t="s">
        <v>496</v>
      </c>
      <c r="C244" s="11"/>
      <c r="D244" s="47"/>
      <c r="E244" s="48">
        <f>E245</f>
        <v>57.98</v>
      </c>
      <c r="F244" s="48"/>
      <c r="G244" s="48"/>
      <c r="H244" s="60"/>
      <c r="K244" s="48">
        <f>K245</f>
        <v>57.98</v>
      </c>
      <c r="L244" s="67">
        <f t="shared" si="8"/>
        <v>100</v>
      </c>
    </row>
    <row r="245" spans="1:12" ht="44.45" customHeight="1">
      <c r="A245" s="5" t="s">
        <v>6</v>
      </c>
      <c r="B245" s="7" t="s">
        <v>496</v>
      </c>
      <c r="C245" s="7">
        <v>200</v>
      </c>
      <c r="D245" s="48"/>
      <c r="E245" s="48">
        <v>57.98</v>
      </c>
      <c r="F245" s="48"/>
      <c r="G245" s="48"/>
      <c r="H245" s="60"/>
      <c r="K245" s="48">
        <v>57.98</v>
      </c>
      <c r="L245" s="67">
        <f t="shared" si="8"/>
        <v>100</v>
      </c>
    </row>
    <row r="246" spans="1:12" ht="0.6" hidden="1" customHeight="1">
      <c r="A246" s="9" t="s">
        <v>392</v>
      </c>
      <c r="B246" s="7" t="s">
        <v>391</v>
      </c>
      <c r="C246" s="11"/>
      <c r="D246" s="47">
        <f>D247</f>
        <v>0</v>
      </c>
      <c r="E246" s="47">
        <f>E247</f>
        <v>0</v>
      </c>
      <c r="F246" s="48"/>
      <c r="G246" s="48"/>
      <c r="H246" s="60"/>
      <c r="K246" s="47">
        <f>K247</f>
        <v>0</v>
      </c>
      <c r="L246" s="67" t="e">
        <f t="shared" si="8"/>
        <v>#DIV/0!</v>
      </c>
    </row>
    <row r="247" spans="1:12" ht="40.9" hidden="1" customHeight="1">
      <c r="A247" s="13" t="s">
        <v>40</v>
      </c>
      <c r="B247" s="7" t="s">
        <v>391</v>
      </c>
      <c r="C247" s="7">
        <v>600</v>
      </c>
      <c r="D247" s="48">
        <v>0</v>
      </c>
      <c r="E247" s="48">
        <v>0</v>
      </c>
      <c r="F247" s="48"/>
      <c r="G247" s="48"/>
      <c r="H247" s="60"/>
      <c r="K247" s="67"/>
      <c r="L247" s="67" t="e">
        <f t="shared" si="8"/>
        <v>#DIV/0!</v>
      </c>
    </row>
    <row r="248" spans="1:12" ht="57" hidden="1" customHeight="1">
      <c r="A248" s="13" t="s">
        <v>393</v>
      </c>
      <c r="B248" s="7" t="s">
        <v>394</v>
      </c>
      <c r="C248" s="7" t="s">
        <v>4</v>
      </c>
      <c r="D248" s="48">
        <f>D249</f>
        <v>0</v>
      </c>
      <c r="E248" s="48">
        <f>E249</f>
        <v>0</v>
      </c>
      <c r="F248" s="48"/>
      <c r="G248" s="48"/>
      <c r="H248" s="60"/>
      <c r="K248" s="48">
        <f>K249</f>
        <v>0</v>
      </c>
      <c r="L248" s="67" t="e">
        <f t="shared" si="8"/>
        <v>#DIV/0!</v>
      </c>
    </row>
    <row r="249" spans="1:12" ht="43.9" hidden="1" customHeight="1">
      <c r="A249" s="13" t="s">
        <v>40</v>
      </c>
      <c r="B249" s="7" t="s">
        <v>394</v>
      </c>
      <c r="C249" s="7">
        <v>600</v>
      </c>
      <c r="D249" s="48">
        <v>0</v>
      </c>
      <c r="E249" s="48">
        <v>0</v>
      </c>
      <c r="F249" s="48"/>
      <c r="G249" s="48"/>
      <c r="H249" s="60"/>
      <c r="K249" s="67"/>
      <c r="L249" s="67" t="e">
        <f t="shared" si="8"/>
        <v>#DIV/0!</v>
      </c>
    </row>
    <row r="250" spans="1:12" ht="73.900000000000006" customHeight="1">
      <c r="A250" s="8" t="s">
        <v>255</v>
      </c>
      <c r="B250" s="11" t="s">
        <v>70</v>
      </c>
      <c r="C250" s="7" t="s">
        <v>4</v>
      </c>
      <c r="D250" s="59">
        <f>D251+D256+D278+D288+D310+D307+D315</f>
        <v>120543.26999999999</v>
      </c>
      <c r="E250" s="59">
        <f>E251+E256+E278+E288+E310+E307+E315</f>
        <v>120180.12</v>
      </c>
      <c r="F250" s="61"/>
      <c r="G250" s="48"/>
      <c r="H250" s="60"/>
      <c r="K250" s="59">
        <f>K251+K256+K278+K288+K310+K307+K315</f>
        <v>117063.76000000002</v>
      </c>
      <c r="L250" s="67">
        <f t="shared" si="8"/>
        <v>97.406925538100666</v>
      </c>
    </row>
    <row r="251" spans="1:12" ht="38.25" customHeight="1">
      <c r="A251" s="8" t="s">
        <v>71</v>
      </c>
      <c r="B251" s="11" t="s">
        <v>72</v>
      </c>
      <c r="C251" s="11" t="s">
        <v>4</v>
      </c>
      <c r="D251" s="59">
        <f>D252+D254</f>
        <v>26956.92</v>
      </c>
      <c r="E251" s="59">
        <f>E252+E254</f>
        <v>27229.85</v>
      </c>
      <c r="F251" s="61"/>
      <c r="G251" s="48"/>
      <c r="H251" s="60"/>
      <c r="K251" s="59">
        <f>K252+K254</f>
        <v>27229.850000000002</v>
      </c>
      <c r="L251" s="67">
        <f t="shared" si="8"/>
        <v>100.00000000000003</v>
      </c>
    </row>
    <row r="252" spans="1:12" ht="44.25" customHeight="1">
      <c r="A252" s="5" t="s">
        <v>64</v>
      </c>
      <c r="B252" s="7" t="s">
        <v>73</v>
      </c>
      <c r="C252" s="7" t="s">
        <v>4</v>
      </c>
      <c r="D252" s="61">
        <f>D253</f>
        <v>26450.799999999999</v>
      </c>
      <c r="E252" s="61">
        <f>E253</f>
        <v>26720.73</v>
      </c>
      <c r="F252" s="61"/>
      <c r="G252" s="48"/>
      <c r="H252" s="60"/>
      <c r="K252" s="61">
        <f>K253</f>
        <v>26720.720000000001</v>
      </c>
      <c r="L252" s="67">
        <f t="shared" si="8"/>
        <v>99.999962575872743</v>
      </c>
    </row>
    <row r="253" spans="1:12" ht="39.75" customHeight="1">
      <c r="A253" s="5" t="s">
        <v>22</v>
      </c>
      <c r="B253" s="7" t="s">
        <v>73</v>
      </c>
      <c r="C253" s="7">
        <v>600</v>
      </c>
      <c r="D253" s="61">
        <v>26450.799999999999</v>
      </c>
      <c r="E253" s="61">
        <v>26720.73</v>
      </c>
      <c r="F253" s="61"/>
      <c r="G253" s="48"/>
      <c r="H253" s="60"/>
      <c r="K253" s="67">
        <v>26720.720000000001</v>
      </c>
      <c r="L253" s="67">
        <f t="shared" si="8"/>
        <v>99.999962575872743</v>
      </c>
    </row>
    <row r="254" spans="1:12" ht="90" customHeight="1">
      <c r="A254" s="5" t="s">
        <v>23</v>
      </c>
      <c r="B254" s="7" t="s">
        <v>143</v>
      </c>
      <c r="C254" s="7" t="s">
        <v>4</v>
      </c>
      <c r="D254" s="61">
        <f>D255</f>
        <v>506.12</v>
      </c>
      <c r="E254" s="61">
        <f>E255</f>
        <v>509.12</v>
      </c>
      <c r="F254" s="61"/>
      <c r="G254" s="48"/>
      <c r="H254" s="60"/>
      <c r="K254" s="61">
        <f>K255</f>
        <v>509.13</v>
      </c>
      <c r="L254" s="67">
        <f t="shared" si="8"/>
        <v>100.0019641734758</v>
      </c>
    </row>
    <row r="255" spans="1:12" ht="38.25" customHeight="1">
      <c r="A255" s="5" t="s">
        <v>22</v>
      </c>
      <c r="B255" s="7" t="s">
        <v>143</v>
      </c>
      <c r="C255" s="7">
        <v>600</v>
      </c>
      <c r="D255" s="61">
        <v>506.12</v>
      </c>
      <c r="E255" s="61">
        <v>509.12</v>
      </c>
      <c r="F255" s="61"/>
      <c r="G255" s="48"/>
      <c r="H255" s="60"/>
      <c r="K255" s="67">
        <v>509.13</v>
      </c>
      <c r="L255" s="67">
        <f t="shared" si="8"/>
        <v>100.0019641734758</v>
      </c>
    </row>
    <row r="256" spans="1:12" ht="42" customHeight="1">
      <c r="A256" s="8" t="s">
        <v>256</v>
      </c>
      <c r="B256" s="11" t="s">
        <v>144</v>
      </c>
      <c r="C256" s="7" t="s">
        <v>4</v>
      </c>
      <c r="D256" s="59">
        <f>D257+D259+D261+D268+D270+D272+D274+D276+D263</f>
        <v>16802.989999999998</v>
      </c>
      <c r="E256" s="59">
        <f>E257+E259+E261+E268+E270+E272+E274+E276</f>
        <v>17053.05</v>
      </c>
      <c r="F256" s="61"/>
      <c r="G256" s="48"/>
      <c r="H256" s="60"/>
      <c r="K256" s="59">
        <f>K257+K259+K261+K268+K270+K272+K274+K276</f>
        <v>17053.05</v>
      </c>
      <c r="L256" s="67">
        <f t="shared" si="8"/>
        <v>100</v>
      </c>
    </row>
    <row r="257" spans="1:12" ht="35.25" customHeight="1">
      <c r="A257" s="5" t="s">
        <v>107</v>
      </c>
      <c r="B257" s="7" t="s">
        <v>145</v>
      </c>
      <c r="C257" s="7" t="s">
        <v>4</v>
      </c>
      <c r="D257" s="61">
        <f>D258</f>
        <v>16070.25</v>
      </c>
      <c r="E257" s="61">
        <f>E258</f>
        <v>16308.3</v>
      </c>
      <c r="F257" s="61"/>
      <c r="G257" s="48"/>
      <c r="H257" s="60"/>
      <c r="K257" s="61">
        <f>K258</f>
        <v>16308.3</v>
      </c>
      <c r="L257" s="67">
        <f t="shared" si="8"/>
        <v>100</v>
      </c>
    </row>
    <row r="258" spans="1:12" ht="37.15" customHeight="1">
      <c r="A258" s="5" t="s">
        <v>22</v>
      </c>
      <c r="B258" s="7" t="s">
        <v>145</v>
      </c>
      <c r="C258" s="7">
        <v>600</v>
      </c>
      <c r="D258" s="61">
        <v>16070.25</v>
      </c>
      <c r="E258" s="61">
        <v>16308.3</v>
      </c>
      <c r="F258" s="61"/>
      <c r="G258" s="48"/>
      <c r="H258" s="60"/>
      <c r="K258" s="67">
        <v>16308.3</v>
      </c>
      <c r="L258" s="67">
        <f t="shared" si="8"/>
        <v>100</v>
      </c>
    </row>
    <row r="259" spans="1:12" ht="23.45" hidden="1" customHeight="1">
      <c r="A259" s="18" t="s">
        <v>389</v>
      </c>
      <c r="B259" s="7" t="s">
        <v>390</v>
      </c>
      <c r="C259" s="7" t="s">
        <v>4</v>
      </c>
      <c r="D259" s="61">
        <f>D260</f>
        <v>0</v>
      </c>
      <c r="E259" s="61">
        <f>E260</f>
        <v>0</v>
      </c>
      <c r="F259" s="61"/>
      <c r="G259" s="48"/>
      <c r="H259" s="60"/>
      <c r="K259" s="61">
        <f>K260</f>
        <v>0</v>
      </c>
      <c r="L259" s="67" t="e">
        <f t="shared" si="8"/>
        <v>#DIV/0!</v>
      </c>
    </row>
    <row r="260" spans="1:12" ht="32.450000000000003" hidden="1" customHeight="1">
      <c r="A260" s="5" t="s">
        <v>211</v>
      </c>
      <c r="B260" s="7" t="s">
        <v>390</v>
      </c>
      <c r="C260" s="7">
        <v>400</v>
      </c>
      <c r="D260" s="61">
        <v>0</v>
      </c>
      <c r="E260" s="61">
        <v>0</v>
      </c>
      <c r="F260" s="61"/>
      <c r="G260" s="48"/>
      <c r="H260" s="60"/>
      <c r="K260" s="67"/>
      <c r="L260" s="67" t="e">
        <f t="shared" si="8"/>
        <v>#DIV/0!</v>
      </c>
    </row>
    <row r="261" spans="1:12" ht="72.599999999999994" customHeight="1">
      <c r="A261" s="13" t="s">
        <v>397</v>
      </c>
      <c r="B261" s="7" t="s">
        <v>498</v>
      </c>
      <c r="C261" s="7" t="s">
        <v>4</v>
      </c>
      <c r="D261" s="48">
        <f>D262</f>
        <v>0</v>
      </c>
      <c r="E261" s="61">
        <f>E262</f>
        <v>56.26</v>
      </c>
      <c r="F261" s="61"/>
      <c r="G261" s="48"/>
      <c r="H261" s="60"/>
      <c r="K261" s="61">
        <f>K262</f>
        <v>56.26</v>
      </c>
      <c r="L261" s="67">
        <f t="shared" si="8"/>
        <v>100</v>
      </c>
    </row>
    <row r="262" spans="1:12" ht="42" customHeight="1">
      <c r="A262" s="5" t="s">
        <v>22</v>
      </c>
      <c r="B262" s="7" t="s">
        <v>498</v>
      </c>
      <c r="C262" s="7">
        <v>600</v>
      </c>
      <c r="D262" s="48">
        <v>0</v>
      </c>
      <c r="E262" s="61">
        <v>56.26</v>
      </c>
      <c r="F262" s="61"/>
      <c r="G262" s="48"/>
      <c r="H262" s="60"/>
      <c r="K262" s="67">
        <v>56.26</v>
      </c>
      <c r="L262" s="67">
        <f t="shared" si="8"/>
        <v>100</v>
      </c>
    </row>
    <row r="263" spans="1:12" ht="29.45" customHeight="1">
      <c r="A263" s="5" t="s">
        <v>577</v>
      </c>
      <c r="B263" s="21" t="s">
        <v>575</v>
      </c>
      <c r="C263" s="7" t="s">
        <v>4</v>
      </c>
      <c r="D263" s="61">
        <f>D264+D266</f>
        <v>436.6</v>
      </c>
      <c r="E263" s="61">
        <f>E264+E271</f>
        <v>0</v>
      </c>
      <c r="F263" s="61"/>
      <c r="G263" s="48"/>
      <c r="H263" s="60"/>
      <c r="K263" s="61">
        <f>K264+K271</f>
        <v>0</v>
      </c>
      <c r="L263" s="67" t="e">
        <f t="shared" si="8"/>
        <v>#DIV/0!</v>
      </c>
    </row>
    <row r="264" spans="1:12" ht="76.150000000000006" customHeight="1">
      <c r="A264" s="13" t="s">
        <v>397</v>
      </c>
      <c r="B264" s="7" t="s">
        <v>576</v>
      </c>
      <c r="C264" s="7" t="s">
        <v>4</v>
      </c>
      <c r="D264" s="61">
        <f>D265</f>
        <v>381.07</v>
      </c>
      <c r="E264" s="61">
        <f>E270</f>
        <v>0</v>
      </c>
      <c r="F264" s="61"/>
      <c r="G264" s="48"/>
      <c r="H264" s="60"/>
      <c r="K264" s="61">
        <f>K270</f>
        <v>0</v>
      </c>
      <c r="L264" s="67" t="e">
        <f t="shared" si="8"/>
        <v>#DIV/0!</v>
      </c>
    </row>
    <row r="265" spans="1:12" ht="46.9" customHeight="1">
      <c r="A265" s="5" t="s">
        <v>22</v>
      </c>
      <c r="B265" s="21" t="s">
        <v>576</v>
      </c>
      <c r="C265" s="7">
        <v>600</v>
      </c>
      <c r="D265" s="61">
        <v>381.07</v>
      </c>
      <c r="E265" s="61">
        <v>0</v>
      </c>
      <c r="F265" s="61"/>
      <c r="G265" s="48"/>
      <c r="H265" s="60"/>
      <c r="K265" s="67">
        <v>0</v>
      </c>
      <c r="L265" s="67" t="e">
        <f t="shared" si="8"/>
        <v>#DIV/0!</v>
      </c>
    </row>
    <row r="266" spans="1:12" ht="52.9" customHeight="1">
      <c r="A266" s="5" t="s">
        <v>181</v>
      </c>
      <c r="B266" s="7" t="s">
        <v>578</v>
      </c>
      <c r="C266" s="7" t="s">
        <v>4</v>
      </c>
      <c r="D266" s="61">
        <f>D267</f>
        <v>55.53</v>
      </c>
      <c r="E266" s="61">
        <f>E267</f>
        <v>0</v>
      </c>
      <c r="F266" s="61"/>
      <c r="G266" s="48"/>
      <c r="H266" s="60"/>
      <c r="K266" s="61">
        <f>K267</f>
        <v>0</v>
      </c>
      <c r="L266" s="67" t="e">
        <f t="shared" si="8"/>
        <v>#DIV/0!</v>
      </c>
    </row>
    <row r="267" spans="1:12" ht="42" customHeight="1">
      <c r="A267" s="5" t="s">
        <v>22</v>
      </c>
      <c r="B267" s="7" t="s">
        <v>578</v>
      </c>
      <c r="C267" s="7">
        <v>600</v>
      </c>
      <c r="D267" s="61">
        <v>55.53</v>
      </c>
      <c r="E267" s="61">
        <v>0</v>
      </c>
      <c r="F267" s="61"/>
      <c r="G267" s="48"/>
      <c r="H267" s="60"/>
      <c r="K267" s="67">
        <v>0</v>
      </c>
      <c r="L267" s="67" t="e">
        <f t="shared" si="8"/>
        <v>#DIV/0!</v>
      </c>
    </row>
    <row r="268" spans="1:12" ht="63.6" customHeight="1">
      <c r="A268" s="5" t="s">
        <v>181</v>
      </c>
      <c r="B268" s="7" t="s">
        <v>499</v>
      </c>
      <c r="C268" s="7" t="s">
        <v>4</v>
      </c>
      <c r="D268" s="61">
        <f>D269</f>
        <v>0</v>
      </c>
      <c r="E268" s="61">
        <f>E269</f>
        <v>381.07</v>
      </c>
      <c r="F268" s="61"/>
      <c r="G268" s="48"/>
      <c r="H268" s="60"/>
      <c r="K268" s="61">
        <f>K269</f>
        <v>381.07</v>
      </c>
      <c r="L268" s="67">
        <f t="shared" si="8"/>
        <v>100</v>
      </c>
    </row>
    <row r="269" spans="1:12" ht="37.15" customHeight="1">
      <c r="A269" s="5" t="s">
        <v>22</v>
      </c>
      <c r="B269" s="7" t="s">
        <v>499</v>
      </c>
      <c r="C269" s="7">
        <v>600</v>
      </c>
      <c r="D269" s="61">
        <v>0</v>
      </c>
      <c r="E269" s="61">
        <v>381.07</v>
      </c>
      <c r="F269" s="61"/>
      <c r="G269" s="48"/>
      <c r="H269" s="60"/>
      <c r="K269" s="67">
        <v>381.07</v>
      </c>
      <c r="L269" s="67">
        <f t="shared" si="8"/>
        <v>100</v>
      </c>
    </row>
    <row r="270" spans="1:12" ht="37.9" hidden="1" customHeight="1">
      <c r="A270" s="5" t="s">
        <v>182</v>
      </c>
      <c r="B270" s="7" t="s">
        <v>163</v>
      </c>
      <c r="C270" s="7" t="s">
        <v>4</v>
      </c>
      <c r="D270" s="61">
        <f>D271</f>
        <v>0</v>
      </c>
      <c r="E270" s="61">
        <f>E271</f>
        <v>0</v>
      </c>
      <c r="F270" s="61"/>
      <c r="G270" s="48"/>
      <c r="H270" s="60"/>
      <c r="K270" s="67"/>
      <c r="L270" s="67" t="e">
        <f t="shared" ref="L270:L333" si="9">K270/E270*100</f>
        <v>#DIV/0!</v>
      </c>
    </row>
    <row r="271" spans="1:12" ht="37.9" hidden="1" customHeight="1">
      <c r="A271" s="5" t="s">
        <v>22</v>
      </c>
      <c r="B271" s="7" t="s">
        <v>163</v>
      </c>
      <c r="C271" s="7">
        <v>600</v>
      </c>
      <c r="D271" s="61">
        <v>0</v>
      </c>
      <c r="E271" s="61">
        <v>0</v>
      </c>
      <c r="F271" s="61"/>
      <c r="G271" s="48"/>
      <c r="H271" s="60"/>
      <c r="K271" s="67"/>
      <c r="L271" s="67" t="e">
        <f t="shared" si="9"/>
        <v>#DIV/0!</v>
      </c>
    </row>
    <row r="272" spans="1:12" ht="37.9" hidden="1" customHeight="1">
      <c r="A272" s="13" t="s">
        <v>414</v>
      </c>
      <c r="B272" s="7" t="s">
        <v>415</v>
      </c>
      <c r="C272" s="7" t="s">
        <v>4</v>
      </c>
      <c r="D272" s="61">
        <f>D273</f>
        <v>0</v>
      </c>
      <c r="E272" s="61">
        <f>E273</f>
        <v>0</v>
      </c>
      <c r="F272" s="61"/>
      <c r="G272" s="48"/>
      <c r="H272" s="60"/>
      <c r="K272" s="67"/>
      <c r="L272" s="67" t="e">
        <f t="shared" si="9"/>
        <v>#DIV/0!</v>
      </c>
    </row>
    <row r="273" spans="1:12" ht="37.9" hidden="1" customHeight="1">
      <c r="A273" s="13" t="s">
        <v>40</v>
      </c>
      <c r="B273" s="7" t="s">
        <v>415</v>
      </c>
      <c r="C273" s="7">
        <v>600</v>
      </c>
      <c r="D273" s="61">
        <v>0</v>
      </c>
      <c r="E273" s="61">
        <v>0</v>
      </c>
      <c r="F273" s="61"/>
      <c r="G273" s="48"/>
      <c r="H273" s="60"/>
      <c r="K273" s="67"/>
      <c r="L273" s="67" t="e">
        <f t="shared" si="9"/>
        <v>#DIV/0!</v>
      </c>
    </row>
    <row r="274" spans="1:12" ht="37.9" hidden="1" customHeight="1">
      <c r="A274" s="13" t="s">
        <v>416</v>
      </c>
      <c r="B274" s="7" t="s">
        <v>417</v>
      </c>
      <c r="C274" s="7" t="s">
        <v>4</v>
      </c>
      <c r="D274" s="61">
        <f>D275</f>
        <v>0</v>
      </c>
      <c r="E274" s="61">
        <f>E275</f>
        <v>0</v>
      </c>
      <c r="F274" s="61"/>
      <c r="G274" s="48"/>
      <c r="H274" s="60"/>
      <c r="K274" s="67"/>
      <c r="L274" s="67" t="e">
        <f t="shared" si="9"/>
        <v>#DIV/0!</v>
      </c>
    </row>
    <row r="275" spans="1:12" ht="37.9" hidden="1" customHeight="1">
      <c r="A275" s="13" t="s">
        <v>40</v>
      </c>
      <c r="B275" s="7" t="s">
        <v>417</v>
      </c>
      <c r="C275" s="7">
        <v>600</v>
      </c>
      <c r="D275" s="61">
        <v>0</v>
      </c>
      <c r="E275" s="61">
        <v>0</v>
      </c>
      <c r="F275" s="61"/>
      <c r="G275" s="48"/>
      <c r="H275" s="60"/>
      <c r="K275" s="67"/>
      <c r="L275" s="67" t="e">
        <f t="shared" si="9"/>
        <v>#DIV/0!</v>
      </c>
    </row>
    <row r="276" spans="1:12" ht="38.25" customHeight="1">
      <c r="A276" s="5" t="s">
        <v>39</v>
      </c>
      <c r="B276" s="7" t="s">
        <v>146</v>
      </c>
      <c r="C276" s="7" t="s">
        <v>4</v>
      </c>
      <c r="D276" s="61">
        <f>D277</f>
        <v>296.14</v>
      </c>
      <c r="E276" s="61">
        <f>E277</f>
        <v>307.42</v>
      </c>
      <c r="F276" s="61"/>
      <c r="G276" s="48"/>
      <c r="H276" s="60"/>
      <c r="K276" s="61">
        <f>K277</f>
        <v>307.42</v>
      </c>
      <c r="L276" s="67">
        <f t="shared" si="9"/>
        <v>100</v>
      </c>
    </row>
    <row r="277" spans="1:12" ht="38.25" customHeight="1">
      <c r="A277" s="5" t="s">
        <v>22</v>
      </c>
      <c r="B277" s="7" t="s">
        <v>146</v>
      </c>
      <c r="C277" s="7">
        <v>600</v>
      </c>
      <c r="D277" s="61">
        <v>296.14</v>
      </c>
      <c r="E277" s="61">
        <v>307.42</v>
      </c>
      <c r="F277" s="61"/>
      <c r="G277" s="48"/>
      <c r="H277" s="60"/>
      <c r="K277" s="67">
        <v>307.42</v>
      </c>
      <c r="L277" s="67">
        <f t="shared" si="9"/>
        <v>100</v>
      </c>
    </row>
    <row r="278" spans="1:12" ht="38.25" customHeight="1">
      <c r="A278" s="8" t="s">
        <v>257</v>
      </c>
      <c r="B278" s="11" t="s">
        <v>74</v>
      </c>
      <c r="C278" s="7" t="s">
        <v>4</v>
      </c>
      <c r="D278" s="59">
        <f>D279+D282+D284+D286</f>
        <v>0</v>
      </c>
      <c r="E278" s="59">
        <f>E279+E282+E284+E286</f>
        <v>1.1200000000000001</v>
      </c>
      <c r="F278" s="61"/>
      <c r="G278" s="48"/>
      <c r="H278" s="60"/>
      <c r="K278" s="59">
        <f>K279+K282+K284+K286</f>
        <v>1.1200000000000001</v>
      </c>
      <c r="L278" s="67">
        <f t="shared" si="9"/>
        <v>100</v>
      </c>
    </row>
    <row r="279" spans="1:12" ht="37.5">
      <c r="A279" s="5" t="s">
        <v>64</v>
      </c>
      <c r="B279" s="7" t="s">
        <v>497</v>
      </c>
      <c r="C279" s="7" t="s">
        <v>4</v>
      </c>
      <c r="D279" s="61">
        <f>D280+D281</f>
        <v>0</v>
      </c>
      <c r="E279" s="61">
        <f>E280+E281</f>
        <v>1.1200000000000001</v>
      </c>
      <c r="F279" s="61"/>
      <c r="G279" s="48"/>
      <c r="H279" s="60"/>
      <c r="K279" s="61">
        <f>K280+K281</f>
        <v>1.1200000000000001</v>
      </c>
      <c r="L279" s="67">
        <f t="shared" si="9"/>
        <v>100</v>
      </c>
    </row>
    <row r="280" spans="1:12" ht="37.5">
      <c r="A280" s="18" t="s">
        <v>6</v>
      </c>
      <c r="B280" s="7" t="s">
        <v>497</v>
      </c>
      <c r="C280" s="7">
        <v>200</v>
      </c>
      <c r="D280" s="48">
        <v>0</v>
      </c>
      <c r="E280" s="61">
        <v>0</v>
      </c>
      <c r="F280" s="61"/>
      <c r="G280" s="48"/>
      <c r="H280" s="60"/>
      <c r="K280" s="67">
        <v>0</v>
      </c>
      <c r="L280" s="67"/>
    </row>
    <row r="281" spans="1:12">
      <c r="A281" s="5" t="s">
        <v>8</v>
      </c>
      <c r="B281" s="7" t="s">
        <v>497</v>
      </c>
      <c r="C281" s="7">
        <v>800</v>
      </c>
      <c r="D281" s="48">
        <v>0</v>
      </c>
      <c r="E281" s="61">
        <v>1.1200000000000001</v>
      </c>
      <c r="F281" s="61"/>
      <c r="G281" s="48"/>
      <c r="H281" s="60"/>
      <c r="K281" s="67">
        <v>1.1200000000000001</v>
      </c>
      <c r="L281" s="67">
        <f t="shared" si="9"/>
        <v>100</v>
      </c>
    </row>
    <row r="282" spans="1:12" ht="0.6" hidden="1" customHeight="1">
      <c r="A282" s="18" t="s">
        <v>24</v>
      </c>
      <c r="B282" s="7" t="s">
        <v>147</v>
      </c>
      <c r="C282" s="7" t="s">
        <v>4</v>
      </c>
      <c r="D282" s="61">
        <f>D283</f>
        <v>0</v>
      </c>
      <c r="E282" s="61">
        <f>E283</f>
        <v>0</v>
      </c>
      <c r="F282" s="61"/>
      <c r="G282" s="48"/>
      <c r="H282" s="60"/>
      <c r="K282" s="67"/>
      <c r="L282" s="67" t="e">
        <f t="shared" si="9"/>
        <v>#DIV/0!</v>
      </c>
    </row>
    <row r="283" spans="1:12" ht="25.15" hidden="1" customHeight="1">
      <c r="A283" s="18" t="s">
        <v>6</v>
      </c>
      <c r="B283" s="7" t="s">
        <v>147</v>
      </c>
      <c r="C283" s="7">
        <v>200</v>
      </c>
      <c r="D283" s="61">
        <v>0</v>
      </c>
      <c r="E283" s="61">
        <v>0</v>
      </c>
      <c r="F283" s="61"/>
      <c r="G283" s="48"/>
      <c r="H283" s="60"/>
      <c r="K283" s="67"/>
      <c r="L283" s="67" t="e">
        <f t="shared" si="9"/>
        <v>#DIV/0!</v>
      </c>
    </row>
    <row r="284" spans="1:12" ht="45.6" hidden="1" customHeight="1">
      <c r="A284" s="18" t="s">
        <v>406</v>
      </c>
      <c r="B284" s="7" t="s">
        <v>399</v>
      </c>
      <c r="C284" s="7" t="s">
        <v>4</v>
      </c>
      <c r="D284" s="61">
        <f>D285</f>
        <v>0</v>
      </c>
      <c r="E284" s="61">
        <f>E285</f>
        <v>0</v>
      </c>
      <c r="F284" s="61"/>
      <c r="G284" s="48"/>
      <c r="H284" s="60"/>
      <c r="K284" s="67"/>
      <c r="L284" s="67" t="e">
        <f t="shared" si="9"/>
        <v>#DIV/0!</v>
      </c>
    </row>
    <row r="285" spans="1:12" ht="67.900000000000006" hidden="1" customHeight="1">
      <c r="A285" s="18" t="s">
        <v>5</v>
      </c>
      <c r="B285" s="7" t="s">
        <v>399</v>
      </c>
      <c r="C285" s="7">
        <v>100</v>
      </c>
      <c r="D285" s="61">
        <v>0</v>
      </c>
      <c r="E285" s="61">
        <v>0</v>
      </c>
      <c r="F285" s="61"/>
      <c r="G285" s="48"/>
      <c r="H285" s="60"/>
      <c r="K285" s="67"/>
      <c r="L285" s="67" t="e">
        <f t="shared" si="9"/>
        <v>#DIV/0!</v>
      </c>
    </row>
    <row r="286" spans="1:12" ht="40.15" hidden="1" customHeight="1">
      <c r="A286" s="18" t="s">
        <v>405</v>
      </c>
      <c r="B286" s="7" t="s">
        <v>401</v>
      </c>
      <c r="C286" s="7" t="s">
        <v>4</v>
      </c>
      <c r="D286" s="61">
        <f>D287</f>
        <v>0</v>
      </c>
      <c r="E286" s="61">
        <f>E287</f>
        <v>0</v>
      </c>
      <c r="F286" s="61"/>
      <c r="G286" s="48"/>
      <c r="H286" s="60"/>
      <c r="K286" s="67"/>
      <c r="L286" s="67" t="e">
        <f t="shared" si="9"/>
        <v>#DIV/0!</v>
      </c>
    </row>
    <row r="287" spans="1:12" ht="61.9" hidden="1" customHeight="1">
      <c r="A287" s="18" t="s">
        <v>5</v>
      </c>
      <c r="B287" s="7" t="s">
        <v>401</v>
      </c>
      <c r="C287" s="7">
        <v>100</v>
      </c>
      <c r="D287" s="61">
        <v>0</v>
      </c>
      <c r="E287" s="61">
        <v>0</v>
      </c>
      <c r="F287" s="61"/>
      <c r="G287" s="48"/>
      <c r="H287" s="60"/>
      <c r="K287" s="67"/>
      <c r="L287" s="67" t="e">
        <f t="shared" si="9"/>
        <v>#DIV/0!</v>
      </c>
    </row>
    <row r="288" spans="1:12" ht="37.5" customHeight="1">
      <c r="A288" s="8" t="s">
        <v>258</v>
      </c>
      <c r="B288" s="11" t="s">
        <v>259</v>
      </c>
      <c r="C288" s="11" t="s">
        <v>4</v>
      </c>
      <c r="D288" s="59">
        <f>D289+D297+D299+D293+D295</f>
        <v>73640.27</v>
      </c>
      <c r="E288" s="59">
        <f>E289+E301+E303+E293+E299+E295+E297</f>
        <v>75051.48000000001</v>
      </c>
      <c r="F288" s="61"/>
      <c r="G288" s="48"/>
      <c r="H288" s="60"/>
      <c r="K288" s="59">
        <f>K289+K301+K303+K293+K299+K295+K297</f>
        <v>71913.530000000013</v>
      </c>
      <c r="L288" s="67">
        <f t="shared" si="9"/>
        <v>95.818936548619689</v>
      </c>
    </row>
    <row r="289" spans="1:12" ht="36.6" customHeight="1">
      <c r="A289" s="5" t="s">
        <v>107</v>
      </c>
      <c r="B289" s="7" t="s">
        <v>260</v>
      </c>
      <c r="C289" s="11" t="s">
        <v>4</v>
      </c>
      <c r="D289" s="61">
        <f>D290+D291+D292+D301+D303</f>
        <v>73640.27</v>
      </c>
      <c r="E289" s="61">
        <f>E290+E291+E292</f>
        <v>69367.530000000013</v>
      </c>
      <c r="F289" s="61"/>
      <c r="G289" s="48"/>
      <c r="H289" s="60"/>
      <c r="K289" s="61">
        <f>K290+K291+K292</f>
        <v>69215.12000000001</v>
      </c>
      <c r="L289" s="67">
        <f t="shared" si="9"/>
        <v>99.780286252083641</v>
      </c>
    </row>
    <row r="290" spans="1:12" ht="79.150000000000006" customHeight="1">
      <c r="A290" s="18" t="s">
        <v>5</v>
      </c>
      <c r="B290" s="7" t="s">
        <v>260</v>
      </c>
      <c r="C290" s="7">
        <v>100</v>
      </c>
      <c r="D290" s="61">
        <v>59512.92</v>
      </c>
      <c r="E290" s="61">
        <v>57398.83</v>
      </c>
      <c r="F290" s="61"/>
      <c r="G290" s="48"/>
      <c r="H290" s="60"/>
      <c r="K290" s="67">
        <v>57051.94</v>
      </c>
      <c r="L290" s="67">
        <f t="shared" si="9"/>
        <v>99.395649702267448</v>
      </c>
    </row>
    <row r="291" spans="1:12" ht="25.5" customHeight="1">
      <c r="A291" s="18" t="s">
        <v>6</v>
      </c>
      <c r="B291" s="7" t="s">
        <v>260</v>
      </c>
      <c r="C291" s="7">
        <v>200</v>
      </c>
      <c r="D291" s="61">
        <v>10689.49</v>
      </c>
      <c r="E291" s="61">
        <v>11388.96</v>
      </c>
      <c r="F291" s="61"/>
      <c r="G291" s="48"/>
      <c r="H291" s="60"/>
      <c r="K291" s="67">
        <v>11583.44</v>
      </c>
      <c r="L291" s="67">
        <f t="shared" si="9"/>
        <v>101.70761860608873</v>
      </c>
    </row>
    <row r="292" spans="1:12" ht="25.15" customHeight="1">
      <c r="A292" s="18" t="s">
        <v>8</v>
      </c>
      <c r="B292" s="7" t="s">
        <v>260</v>
      </c>
      <c r="C292" s="7">
        <v>800</v>
      </c>
      <c r="D292" s="61">
        <v>557.19000000000005</v>
      </c>
      <c r="E292" s="61">
        <v>579.74</v>
      </c>
      <c r="F292" s="61"/>
      <c r="G292" s="48"/>
      <c r="H292" s="60"/>
      <c r="K292" s="67">
        <v>579.74</v>
      </c>
      <c r="L292" s="67">
        <f t="shared" si="9"/>
        <v>100</v>
      </c>
    </row>
    <row r="293" spans="1:12" ht="37.5" hidden="1" customHeight="1">
      <c r="A293" s="13" t="s">
        <v>414</v>
      </c>
      <c r="B293" s="7" t="s">
        <v>400</v>
      </c>
      <c r="C293" s="7" t="s">
        <v>4</v>
      </c>
      <c r="D293" s="61">
        <f>D294</f>
        <v>0</v>
      </c>
      <c r="E293" s="61">
        <f>E294</f>
        <v>0</v>
      </c>
      <c r="F293" s="61"/>
      <c r="G293" s="48"/>
      <c r="H293" s="60"/>
      <c r="K293" s="67"/>
      <c r="L293" s="67" t="e">
        <f t="shared" si="9"/>
        <v>#DIV/0!</v>
      </c>
    </row>
    <row r="294" spans="1:12" ht="37.5" hidden="1" customHeight="1">
      <c r="A294" s="18" t="s">
        <v>5</v>
      </c>
      <c r="B294" s="7" t="s">
        <v>400</v>
      </c>
      <c r="C294" s="7">
        <v>100</v>
      </c>
      <c r="D294" s="61">
        <v>0</v>
      </c>
      <c r="E294" s="61">
        <v>0</v>
      </c>
      <c r="F294" s="61"/>
      <c r="G294" s="48"/>
      <c r="H294" s="60"/>
      <c r="K294" s="67"/>
      <c r="L294" s="67" t="e">
        <f t="shared" si="9"/>
        <v>#DIV/0!</v>
      </c>
    </row>
    <row r="295" spans="1:12" ht="143.44999999999999" customHeight="1">
      <c r="A295" s="14" t="s">
        <v>551</v>
      </c>
      <c r="B295" s="7" t="s">
        <v>553</v>
      </c>
      <c r="C295" s="7" t="s">
        <v>4</v>
      </c>
      <c r="D295" s="48"/>
      <c r="E295" s="61">
        <f>E296</f>
        <v>2775</v>
      </c>
      <c r="F295" s="61"/>
      <c r="G295" s="48"/>
      <c r="H295" s="60"/>
      <c r="K295" s="61">
        <f>K296</f>
        <v>0</v>
      </c>
      <c r="L295" s="67">
        <f t="shared" si="9"/>
        <v>0</v>
      </c>
    </row>
    <row r="296" spans="1:12" ht="37.5">
      <c r="A296" s="5" t="s">
        <v>211</v>
      </c>
      <c r="B296" s="7" t="s">
        <v>553</v>
      </c>
      <c r="C296" s="7">
        <v>400</v>
      </c>
      <c r="D296" s="48"/>
      <c r="E296" s="61">
        <v>2775</v>
      </c>
      <c r="F296" s="61"/>
      <c r="G296" s="48"/>
      <c r="H296" s="60"/>
      <c r="K296" s="67">
        <v>0</v>
      </c>
      <c r="L296" s="67">
        <f t="shared" si="9"/>
        <v>0</v>
      </c>
    </row>
    <row r="297" spans="1:12" ht="168.75">
      <c r="A297" s="14" t="s">
        <v>569</v>
      </c>
      <c r="B297" s="7" t="s">
        <v>570</v>
      </c>
      <c r="C297" s="7" t="s">
        <v>4</v>
      </c>
      <c r="D297" s="48"/>
      <c r="E297" s="61">
        <f>E298</f>
        <v>146.06</v>
      </c>
      <c r="F297" s="61"/>
      <c r="G297" s="48"/>
      <c r="H297" s="60"/>
      <c r="K297" s="61">
        <f>K298</f>
        <v>0</v>
      </c>
      <c r="L297" s="67">
        <f t="shared" si="9"/>
        <v>0</v>
      </c>
    </row>
    <row r="298" spans="1:12" ht="37.5">
      <c r="A298" s="5" t="s">
        <v>211</v>
      </c>
      <c r="B298" s="7" t="s">
        <v>570</v>
      </c>
      <c r="C298" s="7">
        <v>400</v>
      </c>
      <c r="D298" s="48"/>
      <c r="E298" s="61">
        <v>146.06</v>
      </c>
      <c r="F298" s="61"/>
      <c r="G298" s="48"/>
      <c r="H298" s="60"/>
      <c r="K298" s="67">
        <v>0</v>
      </c>
      <c r="L298" s="67">
        <f t="shared" si="9"/>
        <v>0</v>
      </c>
    </row>
    <row r="299" spans="1:12" ht="75" hidden="1" customHeight="1">
      <c r="A299" s="13" t="s">
        <v>416</v>
      </c>
      <c r="B299" s="7" t="s">
        <v>402</v>
      </c>
      <c r="C299" s="7" t="s">
        <v>4</v>
      </c>
      <c r="D299" s="61">
        <f>D300</f>
        <v>0</v>
      </c>
      <c r="E299" s="61">
        <f>E300</f>
        <v>0</v>
      </c>
      <c r="F299" s="61"/>
      <c r="G299" s="48"/>
      <c r="H299" s="60"/>
      <c r="K299" s="67"/>
      <c r="L299" s="67" t="e">
        <f t="shared" si="9"/>
        <v>#DIV/0!</v>
      </c>
    </row>
    <row r="300" spans="1:12" ht="37.5" hidden="1" customHeight="1">
      <c r="A300" s="18" t="s">
        <v>5</v>
      </c>
      <c r="B300" s="7" t="s">
        <v>402</v>
      </c>
      <c r="C300" s="7">
        <v>100</v>
      </c>
      <c r="D300" s="48">
        <v>0</v>
      </c>
      <c r="E300" s="61">
        <v>0</v>
      </c>
      <c r="F300" s="61"/>
      <c r="G300" s="48"/>
      <c r="H300" s="60"/>
      <c r="K300" s="67"/>
      <c r="L300" s="67" t="e">
        <f t="shared" si="9"/>
        <v>#DIV/0!</v>
      </c>
    </row>
    <row r="301" spans="1:12" ht="41.25" customHeight="1">
      <c r="A301" s="18" t="s">
        <v>39</v>
      </c>
      <c r="B301" s="7" t="s">
        <v>261</v>
      </c>
      <c r="C301" s="11" t="s">
        <v>4</v>
      </c>
      <c r="D301" s="61">
        <f>D302</f>
        <v>842.19</v>
      </c>
      <c r="E301" s="61">
        <f>E302</f>
        <v>771.84</v>
      </c>
      <c r="F301" s="61"/>
      <c r="G301" s="48"/>
      <c r="H301" s="60"/>
      <c r="K301" s="61">
        <f>K302</f>
        <v>771.85</v>
      </c>
      <c r="L301" s="67">
        <f t="shared" si="9"/>
        <v>100.00129560530679</v>
      </c>
    </row>
    <row r="302" spans="1:12" ht="77.45" customHeight="1">
      <c r="A302" s="18" t="s">
        <v>5</v>
      </c>
      <c r="B302" s="7" t="s">
        <v>261</v>
      </c>
      <c r="C302" s="7">
        <v>100</v>
      </c>
      <c r="D302" s="61">
        <v>842.19</v>
      </c>
      <c r="E302" s="61">
        <v>771.84</v>
      </c>
      <c r="F302" s="61"/>
      <c r="G302" s="48"/>
      <c r="H302" s="60"/>
      <c r="K302" s="67">
        <v>771.85</v>
      </c>
      <c r="L302" s="67">
        <f t="shared" si="9"/>
        <v>100.00129560530679</v>
      </c>
    </row>
    <row r="303" spans="1:12" ht="29.25" customHeight="1">
      <c r="A303" s="18" t="s">
        <v>24</v>
      </c>
      <c r="B303" s="7" t="s">
        <v>262</v>
      </c>
      <c r="C303" s="11" t="s">
        <v>4</v>
      </c>
      <c r="D303" s="61">
        <f>D305+D306+D304</f>
        <v>2038.48</v>
      </c>
      <c r="E303" s="61">
        <f>E305+E306+E304</f>
        <v>1991.05</v>
      </c>
      <c r="F303" s="61"/>
      <c r="G303" s="48"/>
      <c r="H303" s="60"/>
      <c r="K303" s="61">
        <f>K305+K306+K304</f>
        <v>1926.56</v>
      </c>
      <c r="L303" s="67">
        <f t="shared" si="9"/>
        <v>96.761005499610746</v>
      </c>
    </row>
    <row r="304" spans="1:12" ht="59.25" customHeight="1">
      <c r="A304" s="18" t="s">
        <v>5</v>
      </c>
      <c r="B304" s="7" t="s">
        <v>262</v>
      </c>
      <c r="C304" s="7">
        <v>100</v>
      </c>
      <c r="D304" s="61">
        <v>5.5</v>
      </c>
      <c r="E304" s="61">
        <v>0</v>
      </c>
      <c r="F304" s="61"/>
      <c r="G304" s="48"/>
      <c r="H304" s="60"/>
      <c r="K304" s="67">
        <v>0</v>
      </c>
      <c r="L304" s="67" t="e">
        <f t="shared" si="9"/>
        <v>#DIV/0!</v>
      </c>
    </row>
    <row r="305" spans="1:12" ht="39.6" customHeight="1">
      <c r="A305" s="18" t="s">
        <v>6</v>
      </c>
      <c r="B305" s="7" t="s">
        <v>262</v>
      </c>
      <c r="C305" s="7">
        <v>200</v>
      </c>
      <c r="D305" s="61">
        <v>1982.98</v>
      </c>
      <c r="E305" s="61">
        <v>1924.05</v>
      </c>
      <c r="F305" s="61"/>
      <c r="G305" s="48"/>
      <c r="H305" s="60"/>
      <c r="K305" s="67">
        <v>1859.56</v>
      </c>
      <c r="L305" s="67">
        <f t="shared" si="9"/>
        <v>96.64821600270264</v>
      </c>
    </row>
    <row r="306" spans="1:12" ht="25.5" customHeight="1">
      <c r="A306" s="5" t="s">
        <v>7</v>
      </c>
      <c r="B306" s="7" t="s">
        <v>262</v>
      </c>
      <c r="C306" s="7">
        <v>300</v>
      </c>
      <c r="D306" s="61">
        <v>50</v>
      </c>
      <c r="E306" s="61">
        <v>67</v>
      </c>
      <c r="F306" s="61"/>
      <c r="G306" s="48"/>
      <c r="H306" s="60"/>
      <c r="K306" s="67">
        <v>67</v>
      </c>
      <c r="L306" s="67">
        <f t="shared" si="9"/>
        <v>100</v>
      </c>
    </row>
    <row r="307" spans="1:12" ht="25.5" customHeight="1">
      <c r="A307" s="8" t="s">
        <v>432</v>
      </c>
      <c r="B307" s="11" t="s">
        <v>434</v>
      </c>
      <c r="C307" s="11" t="s">
        <v>4</v>
      </c>
      <c r="D307" s="59">
        <f>D308</f>
        <v>2392.73</v>
      </c>
      <c r="E307" s="59">
        <f>E308</f>
        <v>0</v>
      </c>
      <c r="F307" s="61"/>
      <c r="G307" s="48"/>
      <c r="H307" s="60"/>
      <c r="K307" s="59">
        <f>K308</f>
        <v>0</v>
      </c>
      <c r="L307" s="67" t="e">
        <f t="shared" si="9"/>
        <v>#DIV/0!</v>
      </c>
    </row>
    <row r="308" spans="1:12" ht="54.6" customHeight="1">
      <c r="A308" s="5" t="s">
        <v>433</v>
      </c>
      <c r="B308" s="7" t="s">
        <v>434</v>
      </c>
      <c r="C308" s="11" t="s">
        <v>4</v>
      </c>
      <c r="D308" s="61">
        <f>D309</f>
        <v>2392.73</v>
      </c>
      <c r="E308" s="61">
        <f>E309</f>
        <v>0</v>
      </c>
      <c r="F308" s="61"/>
      <c r="G308" s="48"/>
      <c r="H308" s="60"/>
      <c r="K308" s="61">
        <f>K309</f>
        <v>0</v>
      </c>
      <c r="L308" s="67" t="e">
        <f t="shared" si="9"/>
        <v>#DIV/0!</v>
      </c>
    </row>
    <row r="309" spans="1:12" ht="36.6" customHeight="1">
      <c r="A309" s="18" t="s">
        <v>6</v>
      </c>
      <c r="B309" s="7" t="s">
        <v>434</v>
      </c>
      <c r="C309" s="7">
        <v>200</v>
      </c>
      <c r="D309" s="61">
        <v>2392.73</v>
      </c>
      <c r="E309" s="61">
        <v>0</v>
      </c>
      <c r="F309" s="61"/>
      <c r="G309" s="48"/>
      <c r="H309" s="60"/>
      <c r="K309" s="67">
        <v>0</v>
      </c>
      <c r="L309" s="67" t="e">
        <f t="shared" si="9"/>
        <v>#DIV/0!</v>
      </c>
    </row>
    <row r="310" spans="1:12" ht="50.45" customHeight="1">
      <c r="A310" s="27" t="s">
        <v>431</v>
      </c>
      <c r="B310" s="38" t="s">
        <v>373</v>
      </c>
      <c r="C310" s="11" t="s">
        <v>4</v>
      </c>
      <c r="D310" s="59">
        <f>D311+D313</f>
        <v>750.36</v>
      </c>
      <c r="E310" s="59">
        <f>E311+E313</f>
        <v>750.36</v>
      </c>
      <c r="F310" s="61"/>
      <c r="G310" s="48"/>
      <c r="H310" s="60"/>
      <c r="K310" s="59">
        <f>K311+K313</f>
        <v>750.36</v>
      </c>
      <c r="L310" s="67">
        <f t="shared" si="9"/>
        <v>100</v>
      </c>
    </row>
    <row r="311" spans="1:12" ht="44.25" customHeight="1">
      <c r="A311" s="18" t="s">
        <v>263</v>
      </c>
      <c r="B311" s="7" t="s">
        <v>374</v>
      </c>
      <c r="C311" s="11" t="s">
        <v>4</v>
      </c>
      <c r="D311" s="61">
        <f>D312</f>
        <v>664.26</v>
      </c>
      <c r="E311" s="61">
        <f>E312</f>
        <v>664.26</v>
      </c>
      <c r="F311" s="61"/>
      <c r="G311" s="48"/>
      <c r="H311" s="60"/>
      <c r="K311" s="61">
        <f>K312</f>
        <v>664.26</v>
      </c>
      <c r="L311" s="67">
        <f t="shared" si="9"/>
        <v>100</v>
      </c>
    </row>
    <row r="312" spans="1:12" ht="36.75" customHeight="1">
      <c r="A312" s="18" t="s">
        <v>6</v>
      </c>
      <c r="B312" s="7" t="s">
        <v>374</v>
      </c>
      <c r="C312" s="7">
        <v>200</v>
      </c>
      <c r="D312" s="61">
        <v>664.26</v>
      </c>
      <c r="E312" s="61">
        <v>664.26</v>
      </c>
      <c r="F312" s="61"/>
      <c r="G312" s="48"/>
      <c r="H312" s="60"/>
      <c r="K312" s="67">
        <v>664.26</v>
      </c>
      <c r="L312" s="67">
        <f t="shared" si="9"/>
        <v>100</v>
      </c>
    </row>
    <row r="313" spans="1:12" ht="36.75" customHeight="1">
      <c r="A313" s="5" t="s">
        <v>380</v>
      </c>
      <c r="B313" s="7" t="s">
        <v>375</v>
      </c>
      <c r="C313" s="11" t="s">
        <v>4</v>
      </c>
      <c r="D313" s="61">
        <f>D314</f>
        <v>86.1</v>
      </c>
      <c r="E313" s="61">
        <f>E314</f>
        <v>86.1</v>
      </c>
      <c r="F313" s="61"/>
      <c r="G313" s="48"/>
      <c r="H313" s="60"/>
      <c r="K313" s="61">
        <f>K314</f>
        <v>86.1</v>
      </c>
      <c r="L313" s="67">
        <f t="shared" si="9"/>
        <v>100</v>
      </c>
    </row>
    <row r="314" spans="1:12" ht="36.75" customHeight="1">
      <c r="A314" s="18" t="s">
        <v>6</v>
      </c>
      <c r="B314" s="7" t="s">
        <v>375</v>
      </c>
      <c r="C314" s="7">
        <v>200</v>
      </c>
      <c r="D314" s="61">
        <v>86.1</v>
      </c>
      <c r="E314" s="61">
        <v>86.1</v>
      </c>
      <c r="F314" s="61"/>
      <c r="G314" s="48"/>
      <c r="H314" s="60"/>
      <c r="K314" s="67">
        <v>86.1</v>
      </c>
      <c r="L314" s="67">
        <f t="shared" si="9"/>
        <v>100</v>
      </c>
    </row>
    <row r="315" spans="1:12" ht="37.5">
      <c r="A315" s="5" t="s">
        <v>510</v>
      </c>
      <c r="B315" s="7" t="s">
        <v>508</v>
      </c>
      <c r="C315" s="11" t="s">
        <v>4</v>
      </c>
      <c r="D315" s="61">
        <f>D316+D317</f>
        <v>0</v>
      </c>
      <c r="E315" s="61">
        <f>E316+E317</f>
        <v>94.26</v>
      </c>
      <c r="F315" s="61"/>
      <c r="G315" s="48"/>
      <c r="H315" s="60"/>
      <c r="K315" s="61">
        <f>K316+K317</f>
        <v>115.85</v>
      </c>
      <c r="L315" s="67">
        <f t="shared" si="9"/>
        <v>122.90473159346487</v>
      </c>
    </row>
    <row r="316" spans="1:12" ht="37.5">
      <c r="A316" s="18" t="s">
        <v>6</v>
      </c>
      <c r="B316" s="7" t="s">
        <v>509</v>
      </c>
      <c r="C316" s="7">
        <v>200</v>
      </c>
      <c r="D316" s="61">
        <v>0</v>
      </c>
      <c r="E316" s="61">
        <v>94.26</v>
      </c>
      <c r="F316" s="61"/>
      <c r="G316" s="48"/>
      <c r="H316" s="60"/>
      <c r="K316" s="67">
        <v>115.85</v>
      </c>
      <c r="L316" s="67">
        <f t="shared" si="9"/>
        <v>122.90473159346487</v>
      </c>
    </row>
    <row r="317" spans="1:12" ht="37.5">
      <c r="A317" s="5" t="s">
        <v>22</v>
      </c>
      <c r="B317" s="7" t="s">
        <v>509</v>
      </c>
      <c r="C317" s="7">
        <v>600</v>
      </c>
      <c r="D317" s="48">
        <v>0</v>
      </c>
      <c r="E317" s="61">
        <v>0</v>
      </c>
      <c r="F317" s="61"/>
      <c r="G317" s="48"/>
      <c r="H317" s="60"/>
      <c r="K317" s="67">
        <v>0</v>
      </c>
      <c r="L317" s="67"/>
    </row>
    <row r="318" spans="1:12" ht="85.9" customHeight="1">
      <c r="A318" s="8" t="s">
        <v>251</v>
      </c>
      <c r="B318" s="11" t="s">
        <v>252</v>
      </c>
      <c r="C318" s="11" t="s">
        <v>4</v>
      </c>
      <c r="D318" s="47">
        <f>D319+D324</f>
        <v>1355.3</v>
      </c>
      <c r="E318" s="47">
        <f>E319+E324</f>
        <v>1534.02</v>
      </c>
      <c r="F318" s="61"/>
      <c r="G318" s="48"/>
      <c r="H318" s="60"/>
      <c r="K318" s="47">
        <f>K319+K324</f>
        <v>1527.37</v>
      </c>
      <c r="L318" s="67">
        <f t="shared" si="9"/>
        <v>99.566498481114976</v>
      </c>
    </row>
    <row r="319" spans="1:12" ht="36.6" customHeight="1">
      <c r="A319" s="8" t="s">
        <v>435</v>
      </c>
      <c r="B319" s="11" t="s">
        <v>253</v>
      </c>
      <c r="C319" s="7" t="s">
        <v>4</v>
      </c>
      <c r="D319" s="59">
        <f>D322+D320</f>
        <v>60</v>
      </c>
      <c r="E319" s="59">
        <f>E322+E320</f>
        <v>120</v>
      </c>
      <c r="F319" s="61"/>
      <c r="G319" s="48"/>
      <c r="H319" s="60"/>
      <c r="K319" s="59">
        <f>K322+K320</f>
        <v>113.35</v>
      </c>
      <c r="L319" s="67">
        <f t="shared" si="9"/>
        <v>94.458333333333329</v>
      </c>
    </row>
    <row r="320" spans="1:12" ht="1.1499999999999999" hidden="1" customHeight="1">
      <c r="A320" s="5" t="s">
        <v>368</v>
      </c>
      <c r="B320" s="7" t="s">
        <v>542</v>
      </c>
      <c r="C320" s="7" t="s">
        <v>4</v>
      </c>
      <c r="D320" s="61">
        <f>D316</f>
        <v>0</v>
      </c>
      <c r="E320" s="61">
        <f>E321</f>
        <v>0</v>
      </c>
      <c r="F320" s="61"/>
      <c r="G320" s="48"/>
      <c r="H320" s="60"/>
      <c r="K320" s="61">
        <f>K321</f>
        <v>0</v>
      </c>
      <c r="L320" s="67" t="e">
        <f t="shared" si="9"/>
        <v>#DIV/0!</v>
      </c>
    </row>
    <row r="321" spans="1:12" ht="36.6" hidden="1" customHeight="1">
      <c r="A321" s="5" t="s">
        <v>6</v>
      </c>
      <c r="B321" s="7" t="s">
        <v>542</v>
      </c>
      <c r="C321" s="7">
        <v>200</v>
      </c>
      <c r="D321" s="61">
        <v>0</v>
      </c>
      <c r="E321" s="61">
        <v>0</v>
      </c>
      <c r="F321" s="61"/>
      <c r="G321" s="48"/>
      <c r="H321" s="60"/>
      <c r="K321" s="67">
        <v>0</v>
      </c>
      <c r="L321" s="67" t="e">
        <f t="shared" si="9"/>
        <v>#DIV/0!</v>
      </c>
    </row>
    <row r="322" spans="1:12" ht="25.5" customHeight="1">
      <c r="A322" s="13" t="s">
        <v>364</v>
      </c>
      <c r="B322" s="7" t="s">
        <v>254</v>
      </c>
      <c r="C322" s="7" t="s">
        <v>4</v>
      </c>
      <c r="D322" s="61">
        <f>D323</f>
        <v>60</v>
      </c>
      <c r="E322" s="61">
        <f>E323</f>
        <v>120</v>
      </c>
      <c r="F322" s="61"/>
      <c r="G322" s="48"/>
      <c r="H322" s="60"/>
      <c r="K322" s="61">
        <f>K323</f>
        <v>113.35</v>
      </c>
      <c r="L322" s="67">
        <f t="shared" si="9"/>
        <v>94.458333333333329</v>
      </c>
    </row>
    <row r="323" spans="1:12" ht="25.5" customHeight="1">
      <c r="A323" s="5" t="s">
        <v>6</v>
      </c>
      <c r="B323" s="7" t="s">
        <v>254</v>
      </c>
      <c r="C323" s="37">
        <v>200</v>
      </c>
      <c r="D323" s="61">
        <v>60</v>
      </c>
      <c r="E323" s="61">
        <v>120</v>
      </c>
      <c r="F323" s="61"/>
      <c r="G323" s="48"/>
      <c r="H323" s="60"/>
      <c r="K323" s="67">
        <v>113.35</v>
      </c>
      <c r="L323" s="67">
        <f t="shared" si="9"/>
        <v>94.458333333333329</v>
      </c>
    </row>
    <row r="324" spans="1:12" ht="39" customHeight="1">
      <c r="A324" s="8" t="s">
        <v>436</v>
      </c>
      <c r="B324" s="11" t="s">
        <v>413</v>
      </c>
      <c r="C324" s="7" t="s">
        <v>4</v>
      </c>
      <c r="D324" s="59">
        <f>D325+D327</f>
        <v>1295.3</v>
      </c>
      <c r="E324" s="59">
        <f>E325+E327</f>
        <v>1414.02</v>
      </c>
      <c r="F324" s="61"/>
      <c r="G324" s="48"/>
      <c r="H324" s="60"/>
      <c r="K324" s="59">
        <f>K325+K327</f>
        <v>1414.02</v>
      </c>
      <c r="L324" s="67">
        <f t="shared" si="9"/>
        <v>100</v>
      </c>
    </row>
    <row r="325" spans="1:12" ht="37.5">
      <c r="A325" s="5" t="s">
        <v>11</v>
      </c>
      <c r="B325" s="7" t="s">
        <v>437</v>
      </c>
      <c r="C325" s="7" t="s">
        <v>4</v>
      </c>
      <c r="D325" s="61">
        <f>D326</f>
        <v>49.86</v>
      </c>
      <c r="E325" s="61">
        <f>E326</f>
        <v>49.86</v>
      </c>
      <c r="F325" s="61"/>
      <c r="G325" s="48"/>
      <c r="H325" s="60"/>
      <c r="K325" s="61">
        <f>K326</f>
        <v>49.86</v>
      </c>
      <c r="L325" s="67">
        <f t="shared" si="9"/>
        <v>100</v>
      </c>
    </row>
    <row r="326" spans="1:12" ht="58.5" customHeight="1">
      <c r="A326" s="18" t="s">
        <v>5</v>
      </c>
      <c r="B326" s="7" t="s">
        <v>437</v>
      </c>
      <c r="C326" s="39">
        <v>100</v>
      </c>
      <c r="D326" s="61">
        <v>49.86</v>
      </c>
      <c r="E326" s="61">
        <v>49.86</v>
      </c>
      <c r="F326" s="61"/>
      <c r="G326" s="48"/>
      <c r="H326" s="60"/>
      <c r="K326" s="67">
        <v>49.86</v>
      </c>
      <c r="L326" s="67">
        <f t="shared" si="9"/>
        <v>100</v>
      </c>
    </row>
    <row r="327" spans="1:12" ht="37.5">
      <c r="A327" s="5" t="s">
        <v>12</v>
      </c>
      <c r="B327" s="7" t="s">
        <v>438</v>
      </c>
      <c r="C327" s="7" t="s">
        <v>4</v>
      </c>
      <c r="D327" s="61">
        <f>D328</f>
        <v>1245.44</v>
      </c>
      <c r="E327" s="61">
        <f>E328</f>
        <v>1364.16</v>
      </c>
      <c r="F327" s="61"/>
      <c r="G327" s="48"/>
      <c r="H327" s="60"/>
      <c r="K327" s="61">
        <f>K328</f>
        <v>1364.16</v>
      </c>
      <c r="L327" s="67">
        <f t="shared" si="9"/>
        <v>100</v>
      </c>
    </row>
    <row r="328" spans="1:12" ht="75" customHeight="1">
      <c r="A328" s="18" t="s">
        <v>5</v>
      </c>
      <c r="B328" s="7" t="s">
        <v>438</v>
      </c>
      <c r="C328" s="39">
        <v>100</v>
      </c>
      <c r="D328" s="61">
        <v>1245.44</v>
      </c>
      <c r="E328" s="61">
        <v>1364.16</v>
      </c>
      <c r="F328" s="61"/>
      <c r="G328" s="48"/>
      <c r="H328" s="60"/>
      <c r="K328" s="67">
        <v>1364.16</v>
      </c>
      <c r="L328" s="67">
        <f t="shared" si="9"/>
        <v>100</v>
      </c>
    </row>
    <row r="329" spans="1:12" ht="93.6" customHeight="1">
      <c r="A329" s="27" t="s">
        <v>264</v>
      </c>
      <c r="B329" s="11" t="s">
        <v>136</v>
      </c>
      <c r="C329" s="7" t="s">
        <v>4</v>
      </c>
      <c r="D329" s="59">
        <f>D333+D342+D353+D330</f>
        <v>114546.56</v>
      </c>
      <c r="E329" s="59">
        <f>E333+E342+E353+E330</f>
        <v>118152.9</v>
      </c>
      <c r="F329" s="61"/>
      <c r="G329" s="48"/>
      <c r="H329" s="60"/>
      <c r="K329" s="59">
        <f>K333+K342+K353+K330</f>
        <v>65488.77</v>
      </c>
      <c r="L329" s="67">
        <f t="shared" si="9"/>
        <v>55.427137209497189</v>
      </c>
    </row>
    <row r="330" spans="1:12">
      <c r="A330" s="40" t="s">
        <v>534</v>
      </c>
      <c r="B330" s="7" t="s">
        <v>532</v>
      </c>
      <c r="C330" s="7"/>
      <c r="D330" s="61">
        <f>D331</f>
        <v>0</v>
      </c>
      <c r="E330" s="61">
        <f>E331</f>
        <v>2813.26</v>
      </c>
      <c r="F330" s="61"/>
      <c r="G330" s="48"/>
      <c r="H330" s="60"/>
      <c r="K330" s="61">
        <f>K331</f>
        <v>2813.27</v>
      </c>
      <c r="L330" s="67">
        <f t="shared" si="9"/>
        <v>100.0003554595025</v>
      </c>
    </row>
    <row r="331" spans="1:12" ht="56.25">
      <c r="A331" s="15" t="s">
        <v>535</v>
      </c>
      <c r="B331" s="7" t="s">
        <v>533</v>
      </c>
      <c r="C331" s="7"/>
      <c r="D331" s="61">
        <f>D332</f>
        <v>0</v>
      </c>
      <c r="E331" s="61">
        <f>E332</f>
        <v>2813.26</v>
      </c>
      <c r="F331" s="61"/>
      <c r="G331" s="48"/>
      <c r="H331" s="60"/>
      <c r="K331" s="61">
        <f>K332</f>
        <v>2813.27</v>
      </c>
      <c r="L331" s="67">
        <f t="shared" si="9"/>
        <v>100.0003554595025</v>
      </c>
    </row>
    <row r="332" spans="1:12" ht="37.5">
      <c r="A332" s="16" t="s">
        <v>443</v>
      </c>
      <c r="B332" s="7" t="s">
        <v>533</v>
      </c>
      <c r="C332" s="7">
        <v>400</v>
      </c>
      <c r="D332" s="48">
        <v>0</v>
      </c>
      <c r="E332" s="61">
        <v>2813.26</v>
      </c>
      <c r="F332" s="61"/>
      <c r="G332" s="48"/>
      <c r="H332" s="60"/>
      <c r="K332" s="67">
        <v>2813.27</v>
      </c>
      <c r="L332" s="67">
        <f t="shared" si="9"/>
        <v>100.0003554595025</v>
      </c>
    </row>
    <row r="333" spans="1:12" ht="55.5" customHeight="1">
      <c r="A333" s="8" t="s">
        <v>439</v>
      </c>
      <c r="B333" s="11" t="s">
        <v>137</v>
      </c>
      <c r="C333" s="11" t="s">
        <v>4</v>
      </c>
      <c r="D333" s="59">
        <f>D334+D338</f>
        <v>31173.23</v>
      </c>
      <c r="E333" s="59">
        <f>E334+E338</f>
        <v>32685.25</v>
      </c>
      <c r="F333" s="61"/>
      <c r="G333" s="48"/>
      <c r="H333" s="60"/>
      <c r="K333" s="59">
        <f>K334+K338</f>
        <v>32060.54</v>
      </c>
      <c r="L333" s="67">
        <f t="shared" si="9"/>
        <v>98.088709739102498</v>
      </c>
    </row>
    <row r="334" spans="1:12" ht="45" customHeight="1">
      <c r="A334" s="18" t="s">
        <v>64</v>
      </c>
      <c r="B334" s="7" t="s">
        <v>265</v>
      </c>
      <c r="C334" s="7" t="s">
        <v>4</v>
      </c>
      <c r="D334" s="61">
        <f>D335+D336+D337</f>
        <v>29031.53</v>
      </c>
      <c r="E334" s="61">
        <f>E335+E336+E337</f>
        <v>29968.21</v>
      </c>
      <c r="F334" s="61"/>
      <c r="G334" s="48"/>
      <c r="H334" s="60"/>
      <c r="K334" s="61">
        <f>K335+K336+K337</f>
        <v>29418.05</v>
      </c>
      <c r="L334" s="67">
        <f t="shared" ref="L334:L397" si="10">K334/E334*100</f>
        <v>98.16418798453428</v>
      </c>
    </row>
    <row r="335" spans="1:12" ht="69" customHeight="1">
      <c r="A335" s="18" t="s">
        <v>5</v>
      </c>
      <c r="B335" s="7" t="s">
        <v>265</v>
      </c>
      <c r="C335" s="7">
        <v>100</v>
      </c>
      <c r="D335" s="61">
        <v>13672.93</v>
      </c>
      <c r="E335" s="61">
        <v>14841.21</v>
      </c>
      <c r="F335" s="61"/>
      <c r="G335" s="48"/>
      <c r="H335" s="60"/>
      <c r="K335" s="67">
        <v>14840.72</v>
      </c>
      <c r="L335" s="67">
        <f t="shared" si="10"/>
        <v>99.996698382409519</v>
      </c>
    </row>
    <row r="336" spans="1:12" ht="22.5" customHeight="1">
      <c r="A336" s="5" t="s">
        <v>6</v>
      </c>
      <c r="B336" s="7" t="s">
        <v>265</v>
      </c>
      <c r="C336" s="7">
        <v>200</v>
      </c>
      <c r="D336" s="61">
        <v>8384.7999999999993</v>
      </c>
      <c r="E336" s="61">
        <v>8930.2900000000009</v>
      </c>
      <c r="F336" s="61"/>
      <c r="G336" s="48"/>
      <c r="H336" s="60"/>
      <c r="K336" s="67">
        <v>8380.6200000000008</v>
      </c>
      <c r="L336" s="67">
        <f t="shared" si="10"/>
        <v>93.84488073735568</v>
      </c>
    </row>
    <row r="337" spans="1:12" ht="27.75" customHeight="1">
      <c r="A337" s="18" t="s">
        <v>8</v>
      </c>
      <c r="B337" s="7" t="s">
        <v>265</v>
      </c>
      <c r="C337" s="7">
        <v>800</v>
      </c>
      <c r="D337" s="61">
        <v>6973.8</v>
      </c>
      <c r="E337" s="61">
        <v>6196.71</v>
      </c>
      <c r="F337" s="61"/>
      <c r="G337" s="48"/>
      <c r="H337" s="60"/>
      <c r="K337" s="67">
        <v>6196.71</v>
      </c>
      <c r="L337" s="67">
        <f t="shared" si="10"/>
        <v>100</v>
      </c>
    </row>
    <row r="338" spans="1:12" ht="39.75" customHeight="1">
      <c r="A338" s="27" t="s">
        <v>442</v>
      </c>
      <c r="B338" s="11" t="s">
        <v>440</v>
      </c>
      <c r="C338" s="11" t="s">
        <v>4</v>
      </c>
      <c r="D338" s="59">
        <f>D340+D341+D339</f>
        <v>2141.6999999999998</v>
      </c>
      <c r="E338" s="59">
        <f>E340+E341+E339</f>
        <v>2717.04</v>
      </c>
      <c r="F338" s="61"/>
      <c r="G338" s="48"/>
      <c r="H338" s="60"/>
      <c r="K338" s="59">
        <f>K340+K341+K339</f>
        <v>2642.49</v>
      </c>
      <c r="L338" s="67">
        <f t="shared" si="10"/>
        <v>97.256205282218872</v>
      </c>
    </row>
    <row r="339" spans="1:12" ht="57.75" customHeight="1">
      <c r="A339" s="18" t="s">
        <v>5</v>
      </c>
      <c r="B339" s="7" t="s">
        <v>441</v>
      </c>
      <c r="C339" s="7">
        <v>100</v>
      </c>
      <c r="D339" s="61">
        <v>1720.7</v>
      </c>
      <c r="E339" s="61">
        <v>1897.02</v>
      </c>
      <c r="F339" s="61"/>
      <c r="G339" s="48"/>
      <c r="H339" s="60"/>
      <c r="K339" s="67">
        <v>1919.01</v>
      </c>
      <c r="L339" s="67">
        <f t="shared" si="10"/>
        <v>101.15918651358446</v>
      </c>
    </row>
    <row r="340" spans="1:12" ht="34.9" customHeight="1">
      <c r="A340" s="5" t="s">
        <v>6</v>
      </c>
      <c r="B340" s="7" t="s">
        <v>441</v>
      </c>
      <c r="C340" s="7">
        <v>200</v>
      </c>
      <c r="D340" s="61">
        <v>340</v>
      </c>
      <c r="E340" s="61">
        <v>750.02</v>
      </c>
      <c r="F340" s="61"/>
      <c r="G340" s="48"/>
      <c r="H340" s="60"/>
      <c r="K340" s="67">
        <v>653.48</v>
      </c>
      <c r="L340" s="67">
        <f t="shared" si="10"/>
        <v>87.128343244180158</v>
      </c>
    </row>
    <row r="341" spans="1:12" ht="23.25" customHeight="1">
      <c r="A341" s="5" t="s">
        <v>8</v>
      </c>
      <c r="B341" s="7" t="s">
        <v>441</v>
      </c>
      <c r="C341" s="7">
        <v>800</v>
      </c>
      <c r="D341" s="61">
        <v>81</v>
      </c>
      <c r="E341" s="61">
        <v>70</v>
      </c>
      <c r="F341" s="61"/>
      <c r="G341" s="48"/>
      <c r="H341" s="60"/>
      <c r="K341" s="67">
        <v>70</v>
      </c>
      <c r="L341" s="67">
        <f t="shared" si="10"/>
        <v>100</v>
      </c>
    </row>
    <row r="342" spans="1:12" ht="47.45" customHeight="1">
      <c r="A342" s="8" t="s">
        <v>444</v>
      </c>
      <c r="B342" s="11" t="s">
        <v>398</v>
      </c>
      <c r="C342" s="11" t="s">
        <v>4</v>
      </c>
      <c r="D342" s="59">
        <f>D347+D345+D343+D349+D351</f>
        <v>83333.33</v>
      </c>
      <c r="E342" s="59">
        <f>E347+E345+E343+E349+E351</f>
        <v>82631.59</v>
      </c>
      <c r="F342" s="61"/>
      <c r="G342" s="48"/>
      <c r="H342" s="60"/>
      <c r="K342" s="59">
        <f>K347+K345+K343+K349+K351</f>
        <v>30593.16</v>
      </c>
      <c r="L342" s="67">
        <f t="shared" si="10"/>
        <v>37.023564474555073</v>
      </c>
    </row>
    <row r="343" spans="1:12" ht="39.6" hidden="1" customHeight="1">
      <c r="A343" s="5" t="s">
        <v>515</v>
      </c>
      <c r="B343" s="7" t="s">
        <v>561</v>
      </c>
      <c r="C343" s="11" t="s">
        <v>4</v>
      </c>
      <c r="D343" s="61">
        <f>D344</f>
        <v>0</v>
      </c>
      <c r="E343" s="61">
        <f>E344</f>
        <v>0</v>
      </c>
      <c r="F343" s="61"/>
      <c r="G343" s="48"/>
      <c r="H343" s="60"/>
      <c r="K343" s="61">
        <f>K344</f>
        <v>0</v>
      </c>
      <c r="L343" s="67" t="e">
        <f t="shared" si="10"/>
        <v>#DIV/0!</v>
      </c>
    </row>
    <row r="344" spans="1:12" ht="42.6" hidden="1" customHeight="1">
      <c r="A344" s="16" t="s">
        <v>443</v>
      </c>
      <c r="B344" s="7" t="s">
        <v>561</v>
      </c>
      <c r="C344" s="7">
        <v>400</v>
      </c>
      <c r="D344" s="61">
        <v>0</v>
      </c>
      <c r="E344" s="61">
        <v>0</v>
      </c>
      <c r="F344" s="61"/>
      <c r="G344" s="48"/>
      <c r="H344" s="60"/>
      <c r="K344" s="67"/>
      <c r="L344" s="67" t="e">
        <f t="shared" si="10"/>
        <v>#DIV/0!</v>
      </c>
    </row>
    <row r="345" spans="1:12" ht="37.5">
      <c r="A345" s="5" t="s">
        <v>481</v>
      </c>
      <c r="B345" s="7" t="s">
        <v>562</v>
      </c>
      <c r="C345" s="11" t="s">
        <v>4</v>
      </c>
      <c r="D345" s="59">
        <f>D346</f>
        <v>75000</v>
      </c>
      <c r="E345" s="59">
        <f>E346</f>
        <v>75000</v>
      </c>
      <c r="F345" s="61"/>
      <c r="G345" s="48"/>
      <c r="H345" s="60"/>
      <c r="K345" s="59">
        <f>K346</f>
        <v>29063.5</v>
      </c>
      <c r="L345" s="67">
        <f t="shared" si="10"/>
        <v>38.751333333333335</v>
      </c>
    </row>
    <row r="346" spans="1:12" ht="37.5">
      <c r="A346" s="16" t="s">
        <v>443</v>
      </c>
      <c r="B346" s="7" t="s">
        <v>562</v>
      </c>
      <c r="C346" s="7">
        <v>400</v>
      </c>
      <c r="D346" s="61">
        <v>75000</v>
      </c>
      <c r="E346" s="61">
        <v>75000</v>
      </c>
      <c r="F346" s="61"/>
      <c r="G346" s="48"/>
      <c r="H346" s="60"/>
      <c r="K346" s="67">
        <v>29063.5</v>
      </c>
      <c r="L346" s="67">
        <f t="shared" si="10"/>
        <v>38.751333333333335</v>
      </c>
    </row>
    <row r="347" spans="1:12" ht="45" customHeight="1">
      <c r="A347" s="5" t="s">
        <v>473</v>
      </c>
      <c r="B347" s="7" t="s">
        <v>563</v>
      </c>
      <c r="C347" s="11" t="s">
        <v>4</v>
      </c>
      <c r="D347" s="61">
        <f>D348</f>
        <v>8333.33</v>
      </c>
      <c r="E347" s="61">
        <f>E348</f>
        <v>3947.37</v>
      </c>
      <c r="F347" s="61"/>
      <c r="G347" s="48"/>
      <c r="H347" s="60"/>
      <c r="K347" s="61">
        <f>K348</f>
        <v>1529.66</v>
      </c>
      <c r="L347" s="67">
        <f t="shared" si="10"/>
        <v>38.751371166118204</v>
      </c>
    </row>
    <row r="348" spans="1:12" ht="36" customHeight="1">
      <c r="A348" s="16" t="s">
        <v>443</v>
      </c>
      <c r="B348" s="7" t="s">
        <v>563</v>
      </c>
      <c r="C348" s="7">
        <v>400</v>
      </c>
      <c r="D348" s="61">
        <v>8333.33</v>
      </c>
      <c r="E348" s="61">
        <v>3947.37</v>
      </c>
      <c r="F348" s="61"/>
      <c r="G348" s="48"/>
      <c r="H348" s="60"/>
      <c r="K348" s="67">
        <v>1529.66</v>
      </c>
      <c r="L348" s="67">
        <f t="shared" si="10"/>
        <v>38.751371166118204</v>
      </c>
    </row>
    <row r="349" spans="1:12" ht="142.15" customHeight="1">
      <c r="A349" s="14" t="s">
        <v>551</v>
      </c>
      <c r="B349" s="7" t="s">
        <v>564</v>
      </c>
      <c r="C349" s="11" t="s">
        <v>4</v>
      </c>
      <c r="D349" s="61">
        <f>D350</f>
        <v>0</v>
      </c>
      <c r="E349" s="61">
        <f>E350</f>
        <v>3500</v>
      </c>
      <c r="F349" s="61"/>
      <c r="G349" s="48"/>
      <c r="H349" s="60"/>
      <c r="K349" s="61">
        <f>K350</f>
        <v>0</v>
      </c>
      <c r="L349" s="67">
        <f t="shared" si="10"/>
        <v>0</v>
      </c>
    </row>
    <row r="350" spans="1:12" ht="36" customHeight="1">
      <c r="A350" s="16" t="s">
        <v>443</v>
      </c>
      <c r="B350" s="7" t="s">
        <v>564</v>
      </c>
      <c r="C350" s="7">
        <v>400</v>
      </c>
      <c r="D350" s="61">
        <v>0</v>
      </c>
      <c r="E350" s="61">
        <v>3500</v>
      </c>
      <c r="F350" s="61"/>
      <c r="G350" s="48"/>
      <c r="H350" s="60"/>
      <c r="K350" s="67">
        <v>0</v>
      </c>
      <c r="L350" s="67">
        <f t="shared" si="10"/>
        <v>0</v>
      </c>
    </row>
    <row r="351" spans="1:12" ht="138.75" customHeight="1">
      <c r="A351" s="14" t="s">
        <v>551</v>
      </c>
      <c r="B351" s="7" t="s">
        <v>565</v>
      </c>
      <c r="C351" s="11" t="s">
        <v>4</v>
      </c>
      <c r="D351" s="61">
        <f>D352</f>
        <v>0</v>
      </c>
      <c r="E351" s="61">
        <f>E352</f>
        <v>184.22</v>
      </c>
      <c r="F351" s="61"/>
      <c r="G351" s="48"/>
      <c r="H351" s="60"/>
      <c r="K351" s="61">
        <f>K352</f>
        <v>0</v>
      </c>
      <c r="L351" s="67">
        <f t="shared" si="10"/>
        <v>0</v>
      </c>
    </row>
    <row r="352" spans="1:12" ht="36" customHeight="1">
      <c r="A352" s="16" t="s">
        <v>443</v>
      </c>
      <c r="B352" s="7" t="s">
        <v>565</v>
      </c>
      <c r="C352" s="7">
        <v>400</v>
      </c>
      <c r="D352" s="61">
        <v>0</v>
      </c>
      <c r="E352" s="61">
        <v>184.22</v>
      </c>
      <c r="F352" s="61"/>
      <c r="G352" s="48"/>
      <c r="H352" s="60"/>
      <c r="K352" s="67">
        <v>0</v>
      </c>
      <c r="L352" s="67">
        <f t="shared" si="10"/>
        <v>0</v>
      </c>
    </row>
    <row r="353" spans="1:12" ht="39" customHeight="1">
      <c r="A353" s="6" t="s">
        <v>404</v>
      </c>
      <c r="B353" s="11" t="s">
        <v>336</v>
      </c>
      <c r="C353" s="11" t="s">
        <v>4</v>
      </c>
      <c r="D353" s="59">
        <f>D354</f>
        <v>40</v>
      </c>
      <c r="E353" s="59">
        <f>E354</f>
        <v>22.8</v>
      </c>
      <c r="F353" s="61"/>
      <c r="G353" s="48"/>
      <c r="H353" s="60"/>
      <c r="K353" s="59">
        <f>K354</f>
        <v>21.8</v>
      </c>
      <c r="L353" s="67">
        <f t="shared" si="10"/>
        <v>95.614035087719301</v>
      </c>
    </row>
    <row r="354" spans="1:12" ht="43.5" customHeight="1">
      <c r="A354" s="17" t="s">
        <v>64</v>
      </c>
      <c r="B354" s="7" t="s">
        <v>337</v>
      </c>
      <c r="C354" s="11" t="s">
        <v>4</v>
      </c>
      <c r="D354" s="61">
        <f>D355</f>
        <v>40</v>
      </c>
      <c r="E354" s="61">
        <f>E355</f>
        <v>22.8</v>
      </c>
      <c r="F354" s="61"/>
      <c r="G354" s="48"/>
      <c r="H354" s="60"/>
      <c r="K354" s="61">
        <f>K355</f>
        <v>21.8</v>
      </c>
      <c r="L354" s="67">
        <f t="shared" si="10"/>
        <v>95.614035087719301</v>
      </c>
    </row>
    <row r="355" spans="1:12" ht="40.15" customHeight="1">
      <c r="A355" s="5" t="s">
        <v>6</v>
      </c>
      <c r="B355" s="7" t="s">
        <v>337</v>
      </c>
      <c r="C355" s="7">
        <v>200</v>
      </c>
      <c r="D355" s="61">
        <v>40</v>
      </c>
      <c r="E355" s="61">
        <v>22.8</v>
      </c>
      <c r="F355" s="61"/>
      <c r="G355" s="48"/>
      <c r="H355" s="60"/>
      <c r="K355" s="67">
        <v>21.8</v>
      </c>
      <c r="L355" s="67">
        <f t="shared" si="10"/>
        <v>95.614035087719301</v>
      </c>
    </row>
    <row r="356" spans="1:12" ht="72" customHeight="1">
      <c r="A356" s="27" t="s">
        <v>266</v>
      </c>
      <c r="B356" s="11" t="s">
        <v>142</v>
      </c>
      <c r="C356" s="7" t="s">
        <v>4</v>
      </c>
      <c r="D356" s="59">
        <f>D357</f>
        <v>2432.9699999999998</v>
      </c>
      <c r="E356" s="59">
        <f>E357</f>
        <v>2266.1800000000003</v>
      </c>
      <c r="F356" s="61"/>
      <c r="G356" s="48"/>
      <c r="H356" s="60"/>
      <c r="K356" s="59">
        <f>K357</f>
        <v>2240.08</v>
      </c>
      <c r="L356" s="67">
        <f t="shared" si="10"/>
        <v>98.848282131163444</v>
      </c>
    </row>
    <row r="357" spans="1:12" ht="37.5" customHeight="1">
      <c r="A357" s="27" t="s">
        <v>267</v>
      </c>
      <c r="B357" s="11" t="s">
        <v>141</v>
      </c>
      <c r="C357" s="11" t="s">
        <v>4</v>
      </c>
      <c r="D357" s="59">
        <f>D358+D362+D364</f>
        <v>2432.9699999999998</v>
      </c>
      <c r="E357" s="59">
        <f>E358+E362+E364</f>
        <v>2266.1800000000003</v>
      </c>
      <c r="F357" s="61"/>
      <c r="G357" s="48"/>
      <c r="H357" s="60"/>
      <c r="K357" s="59">
        <f>K358+K362+K364</f>
        <v>2240.08</v>
      </c>
      <c r="L357" s="67">
        <f t="shared" si="10"/>
        <v>98.848282131163444</v>
      </c>
    </row>
    <row r="358" spans="1:12" ht="25.5" customHeight="1">
      <c r="A358" s="18" t="s">
        <v>11</v>
      </c>
      <c r="B358" s="7" t="s">
        <v>138</v>
      </c>
      <c r="C358" s="7" t="s">
        <v>4</v>
      </c>
      <c r="D358" s="61">
        <f>D359+D360+D361</f>
        <v>517.42999999999995</v>
      </c>
      <c r="E358" s="61">
        <f>E359+E360+E361</f>
        <v>151.43</v>
      </c>
      <c r="F358" s="61"/>
      <c r="G358" s="48"/>
      <c r="H358" s="60"/>
      <c r="K358" s="61">
        <f>K359+K360+K361</f>
        <v>113.94</v>
      </c>
      <c r="L358" s="67">
        <f t="shared" si="10"/>
        <v>75.242686389751029</v>
      </c>
    </row>
    <row r="359" spans="1:12" ht="75" customHeight="1">
      <c r="A359" s="18" t="s">
        <v>5</v>
      </c>
      <c r="B359" s="7" t="s">
        <v>138</v>
      </c>
      <c r="C359" s="7">
        <v>100</v>
      </c>
      <c r="D359" s="61">
        <v>18.82</v>
      </c>
      <c r="E359" s="61">
        <v>18.82</v>
      </c>
      <c r="F359" s="61"/>
      <c r="G359" s="48"/>
      <c r="H359" s="60"/>
      <c r="K359" s="67">
        <v>18.02</v>
      </c>
      <c r="L359" s="67">
        <f t="shared" si="10"/>
        <v>95.749202975557907</v>
      </c>
    </row>
    <row r="360" spans="1:12" ht="25.5" customHeight="1">
      <c r="A360" s="18" t="s">
        <v>6</v>
      </c>
      <c r="B360" s="7" t="s">
        <v>138</v>
      </c>
      <c r="C360" s="7">
        <v>200</v>
      </c>
      <c r="D360" s="61">
        <v>448.46</v>
      </c>
      <c r="E360" s="61">
        <v>82.46</v>
      </c>
      <c r="F360" s="61"/>
      <c r="G360" s="48"/>
      <c r="H360" s="60"/>
      <c r="K360" s="67">
        <v>71.959999999999994</v>
      </c>
      <c r="L360" s="67">
        <f t="shared" si="10"/>
        <v>87.26655348047538</v>
      </c>
    </row>
    <row r="361" spans="1:12" ht="25.5" customHeight="1">
      <c r="A361" s="18" t="s">
        <v>8</v>
      </c>
      <c r="B361" s="7" t="s">
        <v>138</v>
      </c>
      <c r="C361" s="7">
        <v>800</v>
      </c>
      <c r="D361" s="61">
        <v>50.15</v>
      </c>
      <c r="E361" s="61">
        <v>50.15</v>
      </c>
      <c r="F361" s="61"/>
      <c r="G361" s="48"/>
      <c r="H361" s="60"/>
      <c r="K361" s="67">
        <v>23.96</v>
      </c>
      <c r="L361" s="67">
        <f t="shared" si="10"/>
        <v>47.776669990029916</v>
      </c>
    </row>
    <row r="362" spans="1:12" ht="36" customHeight="1">
      <c r="A362" s="5" t="s">
        <v>12</v>
      </c>
      <c r="B362" s="7" t="s">
        <v>139</v>
      </c>
      <c r="C362" s="7" t="s">
        <v>4</v>
      </c>
      <c r="D362" s="61">
        <f>D363</f>
        <v>912.85</v>
      </c>
      <c r="E362" s="61">
        <f>E363</f>
        <v>1066</v>
      </c>
      <c r="F362" s="61"/>
      <c r="G362" s="48"/>
      <c r="H362" s="60"/>
      <c r="K362" s="61">
        <f>K363</f>
        <v>1077.4000000000001</v>
      </c>
      <c r="L362" s="67">
        <f t="shared" si="10"/>
        <v>101.06941838649158</v>
      </c>
    </row>
    <row r="363" spans="1:12" ht="60.75" customHeight="1">
      <c r="A363" s="18" t="s">
        <v>5</v>
      </c>
      <c r="B363" s="7" t="s">
        <v>139</v>
      </c>
      <c r="C363" s="7">
        <v>100</v>
      </c>
      <c r="D363" s="61">
        <v>912.85</v>
      </c>
      <c r="E363" s="61">
        <v>1066</v>
      </c>
      <c r="F363" s="61"/>
      <c r="G363" s="48"/>
      <c r="H363" s="60"/>
      <c r="K363" s="67">
        <v>1077.4000000000001</v>
      </c>
      <c r="L363" s="67">
        <f t="shared" si="10"/>
        <v>101.06941838649158</v>
      </c>
    </row>
    <row r="364" spans="1:12" ht="35.25" customHeight="1">
      <c r="A364" s="5" t="s">
        <v>17</v>
      </c>
      <c r="B364" s="7" t="s">
        <v>140</v>
      </c>
      <c r="C364" s="7" t="s">
        <v>4</v>
      </c>
      <c r="D364" s="48">
        <f>D365+D366</f>
        <v>1002.6899999999999</v>
      </c>
      <c r="E364" s="48">
        <f>E365+E366</f>
        <v>1048.75</v>
      </c>
      <c r="F364" s="61"/>
      <c r="G364" s="48"/>
      <c r="H364" s="60"/>
      <c r="K364" s="48">
        <f>K365+K366</f>
        <v>1048.74</v>
      </c>
      <c r="L364" s="67">
        <f t="shared" si="10"/>
        <v>99.99904648390941</v>
      </c>
    </row>
    <row r="365" spans="1:12" ht="82.9" customHeight="1">
      <c r="A365" s="18" t="s">
        <v>5</v>
      </c>
      <c r="B365" s="7" t="s">
        <v>140</v>
      </c>
      <c r="C365" s="7">
        <v>100</v>
      </c>
      <c r="D365" s="48">
        <v>797.67</v>
      </c>
      <c r="E365" s="48">
        <v>843.73</v>
      </c>
      <c r="F365" s="61"/>
      <c r="G365" s="48"/>
      <c r="H365" s="60"/>
      <c r="K365" s="67">
        <v>843.22</v>
      </c>
      <c r="L365" s="67">
        <f t="shared" si="10"/>
        <v>99.939554122764392</v>
      </c>
    </row>
    <row r="366" spans="1:12" ht="37.15" customHeight="1">
      <c r="A366" s="5" t="s">
        <v>6</v>
      </c>
      <c r="B366" s="7" t="s">
        <v>140</v>
      </c>
      <c r="C366" s="7">
        <v>200</v>
      </c>
      <c r="D366" s="48">
        <v>205.02</v>
      </c>
      <c r="E366" s="48">
        <v>205.02</v>
      </c>
      <c r="F366" s="61"/>
      <c r="G366" s="48"/>
      <c r="H366" s="60"/>
      <c r="K366" s="67">
        <v>205.52</v>
      </c>
      <c r="L366" s="67">
        <f t="shared" si="10"/>
        <v>100.24387864598576</v>
      </c>
    </row>
    <row r="367" spans="1:12" ht="90" customHeight="1">
      <c r="A367" s="8" t="s">
        <v>268</v>
      </c>
      <c r="B367" s="11" t="s">
        <v>112</v>
      </c>
      <c r="C367" s="11" t="s">
        <v>4</v>
      </c>
      <c r="D367" s="47">
        <f>D368+D387+D424+D433+D440+D445+D454+D465+D421+D476+D415+D418</f>
        <v>826793.88</v>
      </c>
      <c r="E367" s="47">
        <f>E368+E387+E424+E433+E440+E445+E454+E465+E421+E476+E415+E418</f>
        <v>877611.33</v>
      </c>
      <c r="F367" s="61"/>
      <c r="G367" s="48"/>
      <c r="H367" s="60"/>
      <c r="K367" s="47">
        <f>K368+K387+K424+K433+K440+K445+K454+K465+K421+K476+K415+K418</f>
        <v>855911.7899999998</v>
      </c>
      <c r="L367" s="67">
        <f t="shared" si="10"/>
        <v>97.527431647902702</v>
      </c>
    </row>
    <row r="368" spans="1:12" ht="28.9" customHeight="1">
      <c r="A368" s="8" t="s">
        <v>196</v>
      </c>
      <c r="B368" s="11" t="s">
        <v>113</v>
      </c>
      <c r="C368" s="11"/>
      <c r="D368" s="47">
        <f>D369+D376+D382+D373+D385+D380</f>
        <v>308062.26</v>
      </c>
      <c r="E368" s="47">
        <f>E369+E376+E382+E373+E385+E380</f>
        <v>316212.72000000003</v>
      </c>
      <c r="F368" s="61"/>
      <c r="G368" s="48"/>
      <c r="H368" s="60"/>
      <c r="K368" s="47">
        <f>K369+K376+K382+K373+K385+K380</f>
        <v>311899.52000000002</v>
      </c>
      <c r="L368" s="67">
        <f t="shared" si="10"/>
        <v>98.635981500048445</v>
      </c>
    </row>
    <row r="369" spans="1:12" ht="38.450000000000003" customHeight="1">
      <c r="A369" s="5" t="s">
        <v>105</v>
      </c>
      <c r="B369" s="7" t="s">
        <v>114</v>
      </c>
      <c r="C369" s="7" t="s">
        <v>4</v>
      </c>
      <c r="D369" s="48">
        <f>D370+D371+D372</f>
        <v>198917.35</v>
      </c>
      <c r="E369" s="48">
        <f>E370+E371+E372</f>
        <v>202573.25999999998</v>
      </c>
      <c r="F369" s="61"/>
      <c r="G369" s="48"/>
      <c r="H369" s="60"/>
      <c r="K369" s="48">
        <f>K370+K371+K372</f>
        <v>198284.68000000002</v>
      </c>
      <c r="L369" s="67">
        <f t="shared" si="10"/>
        <v>97.882948618193751</v>
      </c>
    </row>
    <row r="370" spans="1:12" ht="73.150000000000006" customHeight="1">
      <c r="A370" s="5" t="s">
        <v>13</v>
      </c>
      <c r="B370" s="7" t="s">
        <v>114</v>
      </c>
      <c r="C370" s="7">
        <v>100</v>
      </c>
      <c r="D370" s="48">
        <v>118123.37</v>
      </c>
      <c r="E370" s="48">
        <v>118512.12</v>
      </c>
      <c r="F370" s="61"/>
      <c r="G370" s="48"/>
      <c r="H370" s="60"/>
      <c r="K370" s="67">
        <v>118256.42</v>
      </c>
      <c r="L370" s="67">
        <f t="shared" si="10"/>
        <v>99.784241476736725</v>
      </c>
    </row>
    <row r="371" spans="1:12" ht="36" customHeight="1">
      <c r="A371" s="5" t="s">
        <v>6</v>
      </c>
      <c r="B371" s="7" t="s">
        <v>114</v>
      </c>
      <c r="C371" s="7">
        <v>200</v>
      </c>
      <c r="D371" s="48">
        <v>74584.58</v>
      </c>
      <c r="E371" s="48">
        <v>79643.42</v>
      </c>
      <c r="F371" s="61"/>
      <c r="G371" s="48"/>
      <c r="H371" s="60"/>
      <c r="K371" s="67">
        <v>75625.34</v>
      </c>
      <c r="L371" s="67">
        <f t="shared" si="10"/>
        <v>94.95491278501099</v>
      </c>
    </row>
    <row r="372" spans="1:12" ht="25.5" customHeight="1">
      <c r="A372" s="5" t="s">
        <v>8</v>
      </c>
      <c r="B372" s="7" t="s">
        <v>114</v>
      </c>
      <c r="C372" s="7">
        <v>800</v>
      </c>
      <c r="D372" s="48">
        <v>6209.4</v>
      </c>
      <c r="E372" s="48">
        <v>4417.72</v>
      </c>
      <c r="F372" s="61"/>
      <c r="G372" s="48"/>
      <c r="H372" s="60"/>
      <c r="K372" s="67">
        <v>4402.92</v>
      </c>
      <c r="L372" s="67">
        <f t="shared" si="10"/>
        <v>99.66498555816122</v>
      </c>
    </row>
    <row r="373" spans="1:12" ht="71.45" customHeight="1">
      <c r="A373" s="5" t="s">
        <v>108</v>
      </c>
      <c r="B373" s="7" t="s">
        <v>115</v>
      </c>
      <c r="C373" s="7" t="s">
        <v>4</v>
      </c>
      <c r="D373" s="48">
        <f>D374+D375</f>
        <v>7854.3099999999995</v>
      </c>
      <c r="E373" s="48">
        <f>E374+E375</f>
        <v>12539.300000000001</v>
      </c>
      <c r="F373" s="61"/>
      <c r="G373" s="48"/>
      <c r="H373" s="60"/>
      <c r="K373" s="48">
        <f>K374+K375</f>
        <v>12538.220000000001</v>
      </c>
      <c r="L373" s="67">
        <f t="shared" si="10"/>
        <v>99.991387079023553</v>
      </c>
    </row>
    <row r="374" spans="1:12" ht="34.15" customHeight="1">
      <c r="A374" s="5" t="s">
        <v>6</v>
      </c>
      <c r="B374" s="7" t="s">
        <v>115</v>
      </c>
      <c r="C374" s="7">
        <v>200</v>
      </c>
      <c r="D374" s="48">
        <v>116.07</v>
      </c>
      <c r="E374" s="48">
        <v>214.87</v>
      </c>
      <c r="F374" s="61"/>
      <c r="G374" s="48"/>
      <c r="H374" s="60"/>
      <c r="K374" s="67">
        <v>214.02</v>
      </c>
      <c r="L374" s="67">
        <f t="shared" si="10"/>
        <v>99.604411970028394</v>
      </c>
    </row>
    <row r="375" spans="1:12" ht="25.5" customHeight="1">
      <c r="A375" s="5" t="s">
        <v>7</v>
      </c>
      <c r="B375" s="7" t="s">
        <v>115</v>
      </c>
      <c r="C375" s="7">
        <v>300</v>
      </c>
      <c r="D375" s="48">
        <v>7738.24</v>
      </c>
      <c r="E375" s="48">
        <v>12324.43</v>
      </c>
      <c r="F375" s="61"/>
      <c r="G375" s="48"/>
      <c r="H375" s="60"/>
      <c r="K375" s="67">
        <v>12324.2</v>
      </c>
      <c r="L375" s="67">
        <f t="shared" si="10"/>
        <v>99.998133787931778</v>
      </c>
    </row>
    <row r="376" spans="1:12" ht="112.15" customHeight="1">
      <c r="A376" s="41" t="s">
        <v>176</v>
      </c>
      <c r="B376" s="7" t="s">
        <v>149</v>
      </c>
      <c r="C376" s="7" t="s">
        <v>4</v>
      </c>
      <c r="D376" s="48">
        <f>D377+D378+D379</f>
        <v>96474.03</v>
      </c>
      <c r="E376" s="48">
        <f>E377+E378+E379</f>
        <v>96044.62</v>
      </c>
      <c r="F376" s="61"/>
      <c r="G376" s="48"/>
      <c r="H376" s="60"/>
      <c r="K376" s="48">
        <f>K377+K378+K379</f>
        <v>96021.079999999987</v>
      </c>
      <c r="L376" s="67">
        <f t="shared" si="10"/>
        <v>99.975490558450844</v>
      </c>
    </row>
    <row r="377" spans="1:12" ht="73.900000000000006" customHeight="1">
      <c r="A377" s="5" t="s">
        <v>13</v>
      </c>
      <c r="B377" s="7" t="s">
        <v>149</v>
      </c>
      <c r="C377" s="7">
        <v>100</v>
      </c>
      <c r="D377" s="48">
        <v>93090.81</v>
      </c>
      <c r="E377" s="48">
        <v>95304.72</v>
      </c>
      <c r="F377" s="61"/>
      <c r="G377" s="48"/>
      <c r="H377" s="60"/>
      <c r="K377" s="67">
        <v>95281.18</v>
      </c>
      <c r="L377" s="67">
        <f t="shared" si="10"/>
        <v>99.975300278936857</v>
      </c>
    </row>
    <row r="378" spans="1:12" ht="36.6" customHeight="1">
      <c r="A378" s="5" t="s">
        <v>6</v>
      </c>
      <c r="B378" s="7" t="s">
        <v>149</v>
      </c>
      <c r="C378" s="7">
        <v>200</v>
      </c>
      <c r="D378" s="48">
        <v>489</v>
      </c>
      <c r="E378" s="48">
        <v>739.9</v>
      </c>
      <c r="F378" s="61"/>
      <c r="G378" s="48"/>
      <c r="H378" s="60"/>
      <c r="K378" s="67">
        <v>739.9</v>
      </c>
      <c r="L378" s="67">
        <f t="shared" si="10"/>
        <v>100</v>
      </c>
    </row>
    <row r="379" spans="1:12" ht="25.15" customHeight="1">
      <c r="A379" s="5" t="s">
        <v>8</v>
      </c>
      <c r="B379" s="7" t="s">
        <v>149</v>
      </c>
      <c r="C379" s="7">
        <v>800</v>
      </c>
      <c r="D379" s="48">
        <v>2894.22</v>
      </c>
      <c r="E379" s="48">
        <v>0</v>
      </c>
      <c r="F379" s="61"/>
      <c r="G379" s="48"/>
      <c r="H379" s="60"/>
      <c r="K379" s="67">
        <v>0</v>
      </c>
      <c r="L379" s="67" t="e">
        <f t="shared" si="10"/>
        <v>#DIV/0!</v>
      </c>
    </row>
    <row r="380" spans="1:12" ht="129.6" hidden="1" customHeight="1">
      <c r="A380" s="14" t="s">
        <v>551</v>
      </c>
      <c r="B380" s="7" t="s">
        <v>554</v>
      </c>
      <c r="C380" s="7" t="s">
        <v>4</v>
      </c>
      <c r="D380" s="48">
        <f>D381</f>
        <v>0</v>
      </c>
      <c r="E380" s="48">
        <f>E381</f>
        <v>0</v>
      </c>
      <c r="F380" s="61"/>
      <c r="G380" s="48"/>
      <c r="H380" s="60"/>
      <c r="K380" s="48">
        <f>K381</f>
        <v>0</v>
      </c>
      <c r="L380" s="67" t="e">
        <f t="shared" si="10"/>
        <v>#DIV/0!</v>
      </c>
    </row>
    <row r="381" spans="1:12" ht="37.5" hidden="1" customHeight="1">
      <c r="A381" s="5" t="s">
        <v>211</v>
      </c>
      <c r="B381" s="7" t="s">
        <v>554</v>
      </c>
      <c r="C381" s="7">
        <v>400</v>
      </c>
      <c r="D381" s="48">
        <v>0</v>
      </c>
      <c r="E381" s="48">
        <v>0</v>
      </c>
      <c r="F381" s="61"/>
      <c r="G381" s="48"/>
      <c r="H381" s="60"/>
      <c r="K381" s="67"/>
      <c r="L381" s="67" t="e">
        <f t="shared" si="10"/>
        <v>#DIV/0!</v>
      </c>
    </row>
    <row r="382" spans="1:12" ht="89.45" customHeight="1">
      <c r="A382" s="5" t="s">
        <v>23</v>
      </c>
      <c r="B382" s="7" t="s">
        <v>116</v>
      </c>
      <c r="C382" s="7" t="s">
        <v>4</v>
      </c>
      <c r="D382" s="48">
        <f>D383+D384</f>
        <v>4242.68</v>
      </c>
      <c r="E382" s="48">
        <f>E383+E384</f>
        <v>4481.6499999999996</v>
      </c>
      <c r="F382" s="61"/>
      <c r="G382" s="48"/>
      <c r="H382" s="60"/>
      <c r="K382" s="48">
        <f>K383+K384</f>
        <v>4481.6499999999996</v>
      </c>
      <c r="L382" s="67">
        <f t="shared" si="10"/>
        <v>100</v>
      </c>
    </row>
    <row r="383" spans="1:12" ht="82.9" customHeight="1">
      <c r="A383" s="5" t="s">
        <v>13</v>
      </c>
      <c r="B383" s="7" t="s">
        <v>116</v>
      </c>
      <c r="C383" s="7">
        <v>100</v>
      </c>
      <c r="D383" s="48">
        <v>3440</v>
      </c>
      <c r="E383" s="48">
        <v>3480.59</v>
      </c>
      <c r="F383" s="61"/>
      <c r="G383" s="48"/>
      <c r="H383" s="60"/>
      <c r="K383" s="67">
        <v>3480.58</v>
      </c>
      <c r="L383" s="67">
        <f t="shared" si="10"/>
        <v>99.999712692388357</v>
      </c>
    </row>
    <row r="384" spans="1:12" ht="25.5" customHeight="1">
      <c r="A384" s="5" t="s">
        <v>7</v>
      </c>
      <c r="B384" s="7" t="s">
        <v>116</v>
      </c>
      <c r="C384" s="7">
        <v>300</v>
      </c>
      <c r="D384" s="48">
        <v>802.68</v>
      </c>
      <c r="E384" s="48">
        <v>1001.06</v>
      </c>
      <c r="F384" s="61"/>
      <c r="G384" s="48"/>
      <c r="H384" s="60"/>
      <c r="K384" s="67">
        <v>1001.07</v>
      </c>
      <c r="L384" s="67">
        <f t="shared" si="10"/>
        <v>100.00099894112242</v>
      </c>
    </row>
    <row r="385" spans="1:12" ht="41.25" customHeight="1">
      <c r="A385" s="5" t="s">
        <v>377</v>
      </c>
      <c r="B385" s="7" t="s">
        <v>424</v>
      </c>
      <c r="C385" s="7" t="s">
        <v>4</v>
      </c>
      <c r="D385" s="48">
        <f>D386</f>
        <v>573.89</v>
      </c>
      <c r="E385" s="48">
        <f>E386</f>
        <v>573.89</v>
      </c>
      <c r="F385" s="61"/>
      <c r="G385" s="48"/>
      <c r="H385" s="60"/>
      <c r="K385" s="48">
        <f>K386</f>
        <v>573.89</v>
      </c>
      <c r="L385" s="67">
        <f t="shared" si="10"/>
        <v>100</v>
      </c>
    </row>
    <row r="386" spans="1:12" ht="33.6" customHeight="1">
      <c r="A386" s="5" t="s">
        <v>6</v>
      </c>
      <c r="B386" s="7" t="s">
        <v>424</v>
      </c>
      <c r="C386" s="7">
        <v>200</v>
      </c>
      <c r="D386" s="48">
        <v>573.89</v>
      </c>
      <c r="E386" s="48">
        <v>573.89</v>
      </c>
      <c r="F386" s="61"/>
      <c r="G386" s="48"/>
      <c r="H386" s="60"/>
      <c r="K386" s="67">
        <v>573.89</v>
      </c>
      <c r="L386" s="67">
        <f t="shared" si="10"/>
        <v>100</v>
      </c>
    </row>
    <row r="387" spans="1:12" ht="25.5" customHeight="1">
      <c r="A387" s="8" t="s">
        <v>197</v>
      </c>
      <c r="B387" s="11" t="s">
        <v>117</v>
      </c>
      <c r="C387" s="11" t="s">
        <v>4</v>
      </c>
      <c r="D387" s="47">
        <f>D388+D396+D410+D413+D392+D394+D408+D402+D400+D404+D406</f>
        <v>423138.01</v>
      </c>
      <c r="E387" s="47">
        <f>E388+E396+E410+E413+E392+E394+E408+E402+E400+E404+E406</f>
        <v>460497.48</v>
      </c>
      <c r="F387" s="61"/>
      <c r="G387" s="48"/>
      <c r="H387" s="60"/>
      <c r="K387" s="47">
        <f>K388+K396+K410+K413+K392+K394+K408+K402+K400+K404+K406</f>
        <v>443391.6</v>
      </c>
      <c r="L387" s="67">
        <f t="shared" si="10"/>
        <v>96.285347750437197</v>
      </c>
    </row>
    <row r="388" spans="1:12" ht="34.5" customHeight="1">
      <c r="A388" s="5" t="s">
        <v>64</v>
      </c>
      <c r="B388" s="7" t="s">
        <v>118</v>
      </c>
      <c r="C388" s="7" t="s">
        <v>4</v>
      </c>
      <c r="D388" s="48">
        <f>D389+D390+D391</f>
        <v>158827.22</v>
      </c>
      <c r="E388" s="48">
        <f>E389+E390+E391</f>
        <v>172181.04</v>
      </c>
      <c r="F388" s="61"/>
      <c r="G388" s="48"/>
      <c r="H388" s="60"/>
      <c r="K388" s="48">
        <f>K389+K390+K391</f>
        <v>166776.56999999998</v>
      </c>
      <c r="L388" s="67">
        <f t="shared" si="10"/>
        <v>96.861170080050613</v>
      </c>
    </row>
    <row r="389" spans="1:12" ht="53.25" customHeight="1">
      <c r="A389" s="5" t="s">
        <v>13</v>
      </c>
      <c r="B389" s="7" t="s">
        <v>118</v>
      </c>
      <c r="C389" s="7">
        <v>100</v>
      </c>
      <c r="D389" s="48">
        <v>81755.399999999994</v>
      </c>
      <c r="E389" s="48">
        <v>84883.8</v>
      </c>
      <c r="F389" s="61"/>
      <c r="G389" s="48"/>
      <c r="H389" s="60"/>
      <c r="K389" s="67">
        <v>84622.68</v>
      </c>
      <c r="L389" s="67">
        <f t="shared" si="10"/>
        <v>99.692379464632822</v>
      </c>
    </row>
    <row r="390" spans="1:12" ht="37.15" customHeight="1">
      <c r="A390" s="5" t="s">
        <v>6</v>
      </c>
      <c r="B390" s="7" t="s">
        <v>118</v>
      </c>
      <c r="C390" s="7">
        <v>200</v>
      </c>
      <c r="D390" s="48">
        <v>69508.69</v>
      </c>
      <c r="E390" s="48">
        <v>79687.3</v>
      </c>
      <c r="F390" s="61"/>
      <c r="G390" s="48"/>
      <c r="H390" s="60"/>
      <c r="K390" s="67">
        <v>74562.92</v>
      </c>
      <c r="L390" s="67">
        <f t="shared" si="10"/>
        <v>93.569389350624249</v>
      </c>
    </row>
    <row r="391" spans="1:12" ht="25.5" customHeight="1">
      <c r="A391" s="5" t="s">
        <v>8</v>
      </c>
      <c r="B391" s="7" t="s">
        <v>118</v>
      </c>
      <c r="C391" s="7">
        <v>800</v>
      </c>
      <c r="D391" s="48">
        <v>7563.13</v>
      </c>
      <c r="E391" s="48">
        <v>7609.94</v>
      </c>
      <c r="F391" s="61"/>
      <c r="G391" s="48"/>
      <c r="H391" s="60"/>
      <c r="K391" s="67">
        <v>7590.97</v>
      </c>
      <c r="L391" s="67">
        <f t="shared" si="10"/>
        <v>99.750720767837862</v>
      </c>
    </row>
    <row r="392" spans="1:12" ht="45" customHeight="1">
      <c r="A392" s="5" t="s">
        <v>377</v>
      </c>
      <c r="B392" s="7" t="s">
        <v>370</v>
      </c>
      <c r="C392" s="7" t="s">
        <v>4</v>
      </c>
      <c r="D392" s="48">
        <f>D393</f>
        <v>8554.8700000000008</v>
      </c>
      <c r="E392" s="48">
        <f>E393</f>
        <v>8554.9</v>
      </c>
      <c r="F392" s="61"/>
      <c r="G392" s="48"/>
      <c r="H392" s="60"/>
      <c r="K392" s="48">
        <f>K393</f>
        <v>8554.9</v>
      </c>
      <c r="L392" s="67">
        <f t="shared" si="10"/>
        <v>100</v>
      </c>
    </row>
    <row r="393" spans="1:12" ht="36" customHeight="1">
      <c r="A393" s="13" t="s">
        <v>6</v>
      </c>
      <c r="B393" s="7" t="s">
        <v>370</v>
      </c>
      <c r="C393" s="7">
        <v>200</v>
      </c>
      <c r="D393" s="48">
        <v>8554.8700000000008</v>
      </c>
      <c r="E393" s="48">
        <v>8554.9</v>
      </c>
      <c r="F393" s="61"/>
      <c r="G393" s="48"/>
      <c r="H393" s="60"/>
      <c r="K393" s="67">
        <v>8554.9</v>
      </c>
      <c r="L393" s="67">
        <f t="shared" si="10"/>
        <v>100</v>
      </c>
    </row>
    <row r="394" spans="1:12" ht="38.25" customHeight="1">
      <c r="A394" s="19" t="s">
        <v>478</v>
      </c>
      <c r="B394" s="7" t="s">
        <v>477</v>
      </c>
      <c r="C394" s="7" t="s">
        <v>4</v>
      </c>
      <c r="D394" s="48">
        <f>D395</f>
        <v>6269.03</v>
      </c>
      <c r="E394" s="48">
        <f>E395</f>
        <v>6237.68</v>
      </c>
      <c r="F394" s="61"/>
      <c r="G394" s="48"/>
      <c r="H394" s="60"/>
      <c r="K394" s="48">
        <f>K395</f>
        <v>6237.68</v>
      </c>
      <c r="L394" s="67">
        <f t="shared" si="10"/>
        <v>100</v>
      </c>
    </row>
    <row r="395" spans="1:12" ht="33.6" customHeight="1">
      <c r="A395" s="13" t="s">
        <v>6</v>
      </c>
      <c r="B395" s="7" t="s">
        <v>477</v>
      </c>
      <c r="C395" s="7">
        <v>200</v>
      </c>
      <c r="D395" s="48">
        <v>6269.03</v>
      </c>
      <c r="E395" s="48">
        <v>6237.68</v>
      </c>
      <c r="F395" s="61"/>
      <c r="G395" s="48"/>
      <c r="H395" s="60"/>
      <c r="K395" s="48">
        <v>6237.68</v>
      </c>
      <c r="L395" s="67">
        <f t="shared" si="10"/>
        <v>100</v>
      </c>
    </row>
    <row r="396" spans="1:12" ht="158.25" customHeight="1">
      <c r="A396" s="41" t="s">
        <v>177</v>
      </c>
      <c r="B396" s="7" t="s">
        <v>150</v>
      </c>
      <c r="C396" s="7" t="s">
        <v>4</v>
      </c>
      <c r="D396" s="48">
        <f>D397+D398+D399</f>
        <v>233094.69999999998</v>
      </c>
      <c r="E396" s="48">
        <f>E397+E398+E399</f>
        <v>239230.56999999998</v>
      </c>
      <c r="F396" s="61"/>
      <c r="G396" s="48"/>
      <c r="H396" s="60"/>
      <c r="K396" s="48">
        <f>K397+K398+K399</f>
        <v>238800.27</v>
      </c>
      <c r="L396" s="67">
        <f t="shared" si="10"/>
        <v>99.820131683003567</v>
      </c>
    </row>
    <row r="397" spans="1:12" ht="78" customHeight="1">
      <c r="A397" s="5" t="s">
        <v>13</v>
      </c>
      <c r="B397" s="7" t="s">
        <v>150</v>
      </c>
      <c r="C397" s="7">
        <v>100</v>
      </c>
      <c r="D397" s="48">
        <v>223990.02</v>
      </c>
      <c r="E397" s="48">
        <v>229126.74</v>
      </c>
      <c r="F397" s="61"/>
      <c r="G397" s="48"/>
      <c r="H397" s="60"/>
      <c r="K397" s="67">
        <v>228847.97</v>
      </c>
      <c r="L397" s="67">
        <f t="shared" si="10"/>
        <v>99.87833371172654</v>
      </c>
    </row>
    <row r="398" spans="1:12" ht="34.15" customHeight="1">
      <c r="A398" s="5" t="s">
        <v>6</v>
      </c>
      <c r="B398" s="7" t="s">
        <v>150</v>
      </c>
      <c r="C398" s="7">
        <v>200</v>
      </c>
      <c r="D398" s="48">
        <v>2111.83</v>
      </c>
      <c r="E398" s="48">
        <v>10103.83</v>
      </c>
      <c r="F398" s="61"/>
      <c r="G398" s="48"/>
      <c r="H398" s="60"/>
      <c r="K398" s="67">
        <v>9952.2999999999993</v>
      </c>
      <c r="L398" s="67">
        <f t="shared" ref="L398:L461" si="11">K398/E398*100</f>
        <v>98.500271679155333</v>
      </c>
    </row>
    <row r="399" spans="1:12" ht="25.5" customHeight="1">
      <c r="A399" s="5" t="s">
        <v>8</v>
      </c>
      <c r="B399" s="7" t="s">
        <v>150</v>
      </c>
      <c r="C399" s="7">
        <v>800</v>
      </c>
      <c r="D399" s="48">
        <v>6992.85</v>
      </c>
      <c r="E399" s="48">
        <v>0</v>
      </c>
      <c r="F399" s="61"/>
      <c r="G399" s="48"/>
      <c r="H399" s="60"/>
      <c r="K399" s="67">
        <v>0</v>
      </c>
      <c r="L399" s="67" t="e">
        <f t="shared" si="11"/>
        <v>#DIV/0!</v>
      </c>
    </row>
    <row r="400" spans="1:12" ht="75">
      <c r="A400" s="5" t="s">
        <v>547</v>
      </c>
      <c r="B400" s="7" t="s">
        <v>546</v>
      </c>
      <c r="C400" s="7" t="s">
        <v>4</v>
      </c>
      <c r="D400" s="48">
        <f>D401</f>
        <v>0</v>
      </c>
      <c r="E400" s="48">
        <f>E401</f>
        <v>1662.5</v>
      </c>
      <c r="F400" s="61"/>
      <c r="G400" s="48"/>
      <c r="H400" s="60"/>
      <c r="K400" s="48">
        <f>K401</f>
        <v>1657.48</v>
      </c>
      <c r="L400" s="67">
        <f t="shared" si="11"/>
        <v>99.698045112781955</v>
      </c>
    </row>
    <row r="401" spans="1:12" ht="32.450000000000003" customHeight="1">
      <c r="A401" s="5" t="s">
        <v>6</v>
      </c>
      <c r="B401" s="7" t="s">
        <v>546</v>
      </c>
      <c r="C401" s="7">
        <v>200</v>
      </c>
      <c r="D401" s="48">
        <v>0</v>
      </c>
      <c r="E401" s="48">
        <v>1662.5</v>
      </c>
      <c r="F401" s="61"/>
      <c r="G401" s="48"/>
      <c r="H401" s="60"/>
      <c r="K401" s="67">
        <v>1657.48</v>
      </c>
      <c r="L401" s="67">
        <f t="shared" si="11"/>
        <v>99.698045112781955</v>
      </c>
    </row>
    <row r="402" spans="1:12" ht="39" customHeight="1">
      <c r="A402" s="5" t="s">
        <v>538</v>
      </c>
      <c r="B402" s="7" t="s">
        <v>539</v>
      </c>
      <c r="C402" s="7" t="s">
        <v>4</v>
      </c>
      <c r="D402" s="48">
        <f>D403</f>
        <v>0</v>
      </c>
      <c r="E402" s="48">
        <f>E403</f>
        <v>10782.48</v>
      </c>
      <c r="F402" s="61"/>
      <c r="G402" s="48"/>
      <c r="H402" s="60"/>
      <c r="K402" s="48">
        <f>K403</f>
        <v>5122.93</v>
      </c>
      <c r="L402" s="67">
        <f t="shared" si="11"/>
        <v>47.511611428910605</v>
      </c>
    </row>
    <row r="403" spans="1:12" ht="38.25" customHeight="1">
      <c r="A403" s="5" t="s">
        <v>6</v>
      </c>
      <c r="B403" s="7" t="s">
        <v>539</v>
      </c>
      <c r="C403" s="7">
        <v>200</v>
      </c>
      <c r="D403" s="48">
        <v>0</v>
      </c>
      <c r="E403" s="48">
        <v>10782.48</v>
      </c>
      <c r="F403" s="61"/>
      <c r="G403" s="48"/>
      <c r="H403" s="60"/>
      <c r="K403" s="67">
        <v>5122.93</v>
      </c>
      <c r="L403" s="67">
        <f t="shared" si="11"/>
        <v>47.511611428910605</v>
      </c>
    </row>
    <row r="404" spans="1:12" ht="148.15" customHeight="1">
      <c r="A404" s="14" t="s">
        <v>551</v>
      </c>
      <c r="B404" s="7" t="s">
        <v>555</v>
      </c>
      <c r="C404" s="7" t="s">
        <v>4</v>
      </c>
      <c r="D404" s="48">
        <f>D405</f>
        <v>0</v>
      </c>
      <c r="E404" s="48">
        <f>E405</f>
        <v>2700</v>
      </c>
      <c r="F404" s="61"/>
      <c r="G404" s="48"/>
      <c r="H404" s="60"/>
      <c r="K404" s="48">
        <f>K405</f>
        <v>0</v>
      </c>
      <c r="L404" s="67">
        <f t="shared" si="11"/>
        <v>0</v>
      </c>
    </row>
    <row r="405" spans="1:12" ht="38.25" customHeight="1">
      <c r="A405" s="5" t="s">
        <v>6</v>
      </c>
      <c r="B405" s="7" t="s">
        <v>555</v>
      </c>
      <c r="C405" s="7">
        <v>200</v>
      </c>
      <c r="D405" s="48">
        <v>0</v>
      </c>
      <c r="E405" s="48">
        <v>2700</v>
      </c>
      <c r="F405" s="61"/>
      <c r="G405" s="48"/>
      <c r="H405" s="60"/>
      <c r="K405" s="67"/>
      <c r="L405" s="67">
        <f t="shared" si="11"/>
        <v>0</v>
      </c>
    </row>
    <row r="406" spans="1:12" ht="162" customHeight="1">
      <c r="A406" s="14" t="s">
        <v>569</v>
      </c>
      <c r="B406" s="7" t="s">
        <v>579</v>
      </c>
      <c r="C406" s="7" t="s">
        <v>4</v>
      </c>
      <c r="D406" s="48">
        <f>D407</f>
        <v>0</v>
      </c>
      <c r="E406" s="48">
        <f>E407</f>
        <v>142.11000000000001</v>
      </c>
      <c r="F406" s="61"/>
      <c r="G406" s="48"/>
      <c r="H406" s="60"/>
      <c r="K406" s="48">
        <f>K407</f>
        <v>0</v>
      </c>
      <c r="L406" s="67">
        <f t="shared" si="11"/>
        <v>0</v>
      </c>
    </row>
    <row r="407" spans="1:12" ht="38.25" customHeight="1">
      <c r="A407" s="5" t="s">
        <v>6</v>
      </c>
      <c r="B407" s="7" t="s">
        <v>579</v>
      </c>
      <c r="C407" s="7">
        <v>200</v>
      </c>
      <c r="D407" s="48">
        <v>0</v>
      </c>
      <c r="E407" s="48">
        <v>142.11000000000001</v>
      </c>
      <c r="F407" s="61"/>
      <c r="G407" s="48"/>
      <c r="H407" s="60"/>
      <c r="K407" s="67">
        <v>0</v>
      </c>
      <c r="L407" s="67">
        <f t="shared" si="11"/>
        <v>0</v>
      </c>
    </row>
    <row r="408" spans="1:12" ht="59.45" customHeight="1">
      <c r="A408" s="5" t="s">
        <v>541</v>
      </c>
      <c r="B408" s="7" t="s">
        <v>540</v>
      </c>
      <c r="C408" s="7" t="s">
        <v>4</v>
      </c>
      <c r="D408" s="48">
        <f>D409</f>
        <v>0</v>
      </c>
      <c r="E408" s="48">
        <f>E409</f>
        <v>2529.2199999999998</v>
      </c>
      <c r="F408" s="61"/>
      <c r="G408" s="48"/>
      <c r="H408" s="60"/>
      <c r="K408" s="48">
        <f>K409</f>
        <v>269.63</v>
      </c>
      <c r="L408" s="67">
        <f t="shared" si="11"/>
        <v>10.660598919825084</v>
      </c>
    </row>
    <row r="409" spans="1:12" ht="46.5" customHeight="1">
      <c r="A409" s="5" t="s">
        <v>6</v>
      </c>
      <c r="B409" s="7" t="s">
        <v>540</v>
      </c>
      <c r="C409" s="7">
        <v>200</v>
      </c>
      <c r="D409" s="48">
        <v>0</v>
      </c>
      <c r="E409" s="48">
        <v>2529.2199999999998</v>
      </c>
      <c r="F409" s="61"/>
      <c r="G409" s="48"/>
      <c r="H409" s="60"/>
      <c r="K409" s="67">
        <v>269.63</v>
      </c>
      <c r="L409" s="67">
        <f t="shared" si="11"/>
        <v>10.660598919825084</v>
      </c>
    </row>
    <row r="410" spans="1:12" ht="87" customHeight="1">
      <c r="A410" s="5" t="s">
        <v>23</v>
      </c>
      <c r="B410" s="7" t="s">
        <v>119</v>
      </c>
      <c r="C410" s="7" t="s">
        <v>4</v>
      </c>
      <c r="D410" s="48">
        <f>D411+D412</f>
        <v>9022.8799999999992</v>
      </c>
      <c r="E410" s="48">
        <f>E411+E412</f>
        <v>9226.09</v>
      </c>
      <c r="F410" s="61"/>
      <c r="G410" s="48"/>
      <c r="H410" s="60"/>
      <c r="K410" s="48">
        <f>K411+K412</f>
        <v>9226.09</v>
      </c>
      <c r="L410" s="67">
        <f t="shared" si="11"/>
        <v>100</v>
      </c>
    </row>
    <row r="411" spans="1:12" ht="70.150000000000006" customHeight="1">
      <c r="A411" s="5" t="s">
        <v>13</v>
      </c>
      <c r="B411" s="7" t="s">
        <v>119</v>
      </c>
      <c r="C411" s="7">
        <v>100</v>
      </c>
      <c r="D411" s="48">
        <v>8101.2</v>
      </c>
      <c r="E411" s="48">
        <v>7968.32</v>
      </c>
      <c r="F411" s="61"/>
      <c r="G411" s="48"/>
      <c r="H411" s="60"/>
      <c r="K411" s="67">
        <v>7968.32</v>
      </c>
      <c r="L411" s="67">
        <f t="shared" si="11"/>
        <v>100</v>
      </c>
    </row>
    <row r="412" spans="1:12" ht="25.5" customHeight="1">
      <c r="A412" s="5" t="s">
        <v>7</v>
      </c>
      <c r="B412" s="7" t="s">
        <v>119</v>
      </c>
      <c r="C412" s="7">
        <v>300</v>
      </c>
      <c r="D412" s="48">
        <v>921.68</v>
      </c>
      <c r="E412" s="48">
        <v>1257.77</v>
      </c>
      <c r="F412" s="61"/>
      <c r="G412" s="48"/>
      <c r="H412" s="60"/>
      <c r="K412" s="67">
        <v>1257.77</v>
      </c>
      <c r="L412" s="67">
        <f t="shared" si="11"/>
        <v>100</v>
      </c>
    </row>
    <row r="413" spans="1:12" ht="51.75" customHeight="1">
      <c r="A413" s="5" t="s">
        <v>378</v>
      </c>
      <c r="B413" s="7" t="s">
        <v>369</v>
      </c>
      <c r="C413" s="7" t="s">
        <v>4</v>
      </c>
      <c r="D413" s="48">
        <f>D414</f>
        <v>7369.31</v>
      </c>
      <c r="E413" s="48">
        <f>E414</f>
        <v>7250.89</v>
      </c>
      <c r="F413" s="61"/>
      <c r="G413" s="48"/>
      <c r="H413" s="60"/>
      <c r="K413" s="48">
        <f>K414</f>
        <v>6746.05</v>
      </c>
      <c r="L413" s="67">
        <f t="shared" si="11"/>
        <v>93.037544356623798</v>
      </c>
    </row>
    <row r="414" spans="1:12" ht="25.5" customHeight="1">
      <c r="A414" s="5" t="s">
        <v>6</v>
      </c>
      <c r="B414" s="7" t="s">
        <v>369</v>
      </c>
      <c r="C414" s="7">
        <v>200</v>
      </c>
      <c r="D414" s="48">
        <v>7369.31</v>
      </c>
      <c r="E414" s="48">
        <v>7250.89</v>
      </c>
      <c r="F414" s="61"/>
      <c r="G414" s="48"/>
      <c r="H414" s="60"/>
      <c r="K414" s="67">
        <v>6746.05</v>
      </c>
      <c r="L414" s="67">
        <f t="shared" si="11"/>
        <v>93.037544356623798</v>
      </c>
    </row>
    <row r="415" spans="1:12" ht="37.5">
      <c r="A415" s="13" t="s">
        <v>521</v>
      </c>
      <c r="B415" s="7" t="s">
        <v>520</v>
      </c>
      <c r="C415" s="7" t="s">
        <v>4</v>
      </c>
      <c r="D415" s="48">
        <f>D416+D417</f>
        <v>0</v>
      </c>
      <c r="E415" s="48">
        <f>E416+E417</f>
        <v>1056.69</v>
      </c>
      <c r="F415" s="61"/>
      <c r="G415" s="48"/>
      <c r="H415" s="60"/>
      <c r="K415" s="48">
        <f>K416+K417</f>
        <v>1056.69</v>
      </c>
      <c r="L415" s="67">
        <f t="shared" si="11"/>
        <v>100</v>
      </c>
    </row>
    <row r="416" spans="1:12" ht="75">
      <c r="A416" s="5" t="s">
        <v>13</v>
      </c>
      <c r="B416" s="7" t="s">
        <v>520</v>
      </c>
      <c r="C416" s="7">
        <v>100</v>
      </c>
      <c r="D416" s="48">
        <v>0</v>
      </c>
      <c r="E416" s="48">
        <v>1022.28</v>
      </c>
      <c r="F416" s="61"/>
      <c r="G416" s="48"/>
      <c r="H416" s="60"/>
      <c r="K416" s="48">
        <v>1022.28</v>
      </c>
      <c r="L416" s="67">
        <f t="shared" si="11"/>
        <v>100</v>
      </c>
    </row>
    <row r="417" spans="1:12" ht="34.9" customHeight="1">
      <c r="A417" s="5" t="s">
        <v>6</v>
      </c>
      <c r="B417" s="7" t="s">
        <v>520</v>
      </c>
      <c r="C417" s="7">
        <v>200</v>
      </c>
      <c r="D417" s="48">
        <v>0</v>
      </c>
      <c r="E417" s="48">
        <v>34.409999999999997</v>
      </c>
      <c r="F417" s="61"/>
      <c r="G417" s="48"/>
      <c r="H417" s="60"/>
      <c r="K417" s="48">
        <v>34.409999999999997</v>
      </c>
      <c r="L417" s="67">
        <f t="shared" si="11"/>
        <v>100</v>
      </c>
    </row>
    <row r="418" spans="1:12" ht="37.5">
      <c r="A418" s="13" t="s">
        <v>522</v>
      </c>
      <c r="B418" s="7" t="s">
        <v>523</v>
      </c>
      <c r="C418" s="7" t="s">
        <v>4</v>
      </c>
      <c r="D418" s="48">
        <f>D419+D420</f>
        <v>0</v>
      </c>
      <c r="E418" s="48">
        <f>E419+E420</f>
        <v>55.62</v>
      </c>
      <c r="F418" s="61"/>
      <c r="G418" s="48"/>
      <c r="H418" s="60"/>
      <c r="K418" s="48">
        <f>K419+K420</f>
        <v>55.62</v>
      </c>
      <c r="L418" s="67">
        <f t="shared" si="11"/>
        <v>100</v>
      </c>
    </row>
    <row r="419" spans="1:12" ht="75">
      <c r="A419" s="5" t="s">
        <v>13</v>
      </c>
      <c r="B419" s="7" t="s">
        <v>523</v>
      </c>
      <c r="C419" s="7">
        <v>100</v>
      </c>
      <c r="D419" s="48">
        <v>0</v>
      </c>
      <c r="E419" s="48">
        <v>55.62</v>
      </c>
      <c r="F419" s="61"/>
      <c r="G419" s="48"/>
      <c r="H419" s="60"/>
      <c r="K419" s="67">
        <v>55.62</v>
      </c>
      <c r="L419" s="67">
        <f t="shared" si="11"/>
        <v>100</v>
      </c>
    </row>
    <row r="420" spans="1:12" ht="37.5">
      <c r="A420" s="5" t="s">
        <v>6</v>
      </c>
      <c r="B420" s="7" t="s">
        <v>523</v>
      </c>
      <c r="C420" s="7">
        <v>200</v>
      </c>
      <c r="D420" s="48">
        <v>0</v>
      </c>
      <c r="E420" s="48">
        <v>0</v>
      </c>
      <c r="F420" s="61"/>
      <c r="G420" s="48"/>
      <c r="H420" s="60"/>
      <c r="K420" s="67">
        <v>0</v>
      </c>
      <c r="L420" s="67"/>
    </row>
    <row r="421" spans="1:12" ht="39.6" customHeight="1">
      <c r="A421" s="5" t="s">
        <v>475</v>
      </c>
      <c r="B421" s="7" t="s">
        <v>476</v>
      </c>
      <c r="C421" s="7" t="s">
        <v>4</v>
      </c>
      <c r="D421" s="48">
        <f>D422</f>
        <v>2229.62</v>
      </c>
      <c r="E421" s="48">
        <f>E422</f>
        <v>2229.62</v>
      </c>
      <c r="F421" s="61"/>
      <c r="G421" s="48"/>
      <c r="H421" s="60"/>
      <c r="K421" s="48">
        <f>K422</f>
        <v>2229.62</v>
      </c>
      <c r="L421" s="67">
        <f t="shared" si="11"/>
        <v>100</v>
      </c>
    </row>
    <row r="422" spans="1:12" ht="53.45" customHeight="1">
      <c r="A422" s="5" t="s">
        <v>379</v>
      </c>
      <c r="B422" s="7" t="s">
        <v>476</v>
      </c>
      <c r="C422" s="7" t="s">
        <v>4</v>
      </c>
      <c r="D422" s="48">
        <f>D423</f>
        <v>2229.62</v>
      </c>
      <c r="E422" s="48">
        <f>E423</f>
        <v>2229.62</v>
      </c>
      <c r="F422" s="61"/>
      <c r="G422" s="48"/>
      <c r="H422" s="60"/>
      <c r="K422" s="48">
        <f>K423</f>
        <v>2229.62</v>
      </c>
      <c r="L422" s="67">
        <f t="shared" si="11"/>
        <v>100</v>
      </c>
    </row>
    <row r="423" spans="1:12" ht="42.6" customHeight="1">
      <c r="A423" s="5" t="s">
        <v>6</v>
      </c>
      <c r="B423" s="7" t="s">
        <v>476</v>
      </c>
      <c r="C423" s="7">
        <v>200</v>
      </c>
      <c r="D423" s="48">
        <v>2229.62</v>
      </c>
      <c r="E423" s="48">
        <v>2229.62</v>
      </c>
      <c r="F423" s="61"/>
      <c r="G423" s="48"/>
      <c r="H423" s="60"/>
      <c r="K423" s="48">
        <v>2229.62</v>
      </c>
      <c r="L423" s="67">
        <f t="shared" si="11"/>
        <v>100</v>
      </c>
    </row>
    <row r="424" spans="1:12" ht="39.75" customHeight="1">
      <c r="A424" s="8" t="s">
        <v>385</v>
      </c>
      <c r="B424" s="11" t="s">
        <v>120</v>
      </c>
      <c r="C424" s="11" t="s">
        <v>4</v>
      </c>
      <c r="D424" s="47">
        <f>D425+D431+D429</f>
        <v>37887.379999999997</v>
      </c>
      <c r="E424" s="47">
        <f>E425+E431+E429</f>
        <v>37563.880000000005</v>
      </c>
      <c r="F424" s="61"/>
      <c r="G424" s="48"/>
      <c r="H424" s="60"/>
      <c r="K424" s="47">
        <f>K425+K431+K429</f>
        <v>37495.599999999999</v>
      </c>
      <c r="L424" s="67">
        <f t="shared" si="11"/>
        <v>99.81822963974966</v>
      </c>
    </row>
    <row r="425" spans="1:12" ht="39.75" customHeight="1">
      <c r="A425" s="5" t="s">
        <v>105</v>
      </c>
      <c r="B425" s="7" t="s">
        <v>121</v>
      </c>
      <c r="C425" s="7" t="s">
        <v>4</v>
      </c>
      <c r="D425" s="48">
        <f>D426+D427+D428</f>
        <v>37780.769999999997</v>
      </c>
      <c r="E425" s="48">
        <f>E426+E427+E428</f>
        <v>37400.300000000003</v>
      </c>
      <c r="F425" s="61"/>
      <c r="G425" s="48"/>
      <c r="H425" s="60"/>
      <c r="K425" s="48">
        <f>K426+K427+K428</f>
        <v>37333.06</v>
      </c>
      <c r="L425" s="67">
        <f t="shared" si="11"/>
        <v>99.820215345866188</v>
      </c>
    </row>
    <row r="426" spans="1:12" ht="55.5" customHeight="1">
      <c r="A426" s="5" t="s">
        <v>13</v>
      </c>
      <c r="B426" s="7" t="s">
        <v>121</v>
      </c>
      <c r="C426" s="7">
        <v>100</v>
      </c>
      <c r="D426" s="48">
        <v>33781.279999999999</v>
      </c>
      <c r="E426" s="48">
        <v>31816.94</v>
      </c>
      <c r="F426" s="61"/>
      <c r="G426" s="48"/>
      <c r="H426" s="60"/>
      <c r="K426" s="67">
        <v>31788.61</v>
      </c>
      <c r="L426" s="67">
        <f t="shared" si="11"/>
        <v>99.910959382014738</v>
      </c>
    </row>
    <row r="427" spans="1:12" ht="37.15" customHeight="1">
      <c r="A427" s="5" t="s">
        <v>6</v>
      </c>
      <c r="B427" s="7" t="s">
        <v>121</v>
      </c>
      <c r="C427" s="7">
        <v>200</v>
      </c>
      <c r="D427" s="48">
        <v>3771.32</v>
      </c>
      <c r="E427" s="48">
        <v>5362.49</v>
      </c>
      <c r="F427" s="61"/>
      <c r="G427" s="48"/>
      <c r="H427" s="60"/>
      <c r="K427" s="67">
        <v>5326.71</v>
      </c>
      <c r="L427" s="67">
        <f t="shared" si="11"/>
        <v>99.332772648527083</v>
      </c>
    </row>
    <row r="428" spans="1:12" ht="25.5" customHeight="1">
      <c r="A428" s="5" t="s">
        <v>8</v>
      </c>
      <c r="B428" s="7" t="s">
        <v>121</v>
      </c>
      <c r="C428" s="7">
        <v>800</v>
      </c>
      <c r="D428" s="48">
        <v>228.17</v>
      </c>
      <c r="E428" s="48">
        <v>220.87</v>
      </c>
      <c r="F428" s="61"/>
      <c r="G428" s="48"/>
      <c r="H428" s="60"/>
      <c r="K428" s="67">
        <v>217.74</v>
      </c>
      <c r="L428" s="67">
        <f t="shared" si="11"/>
        <v>98.582876805360627</v>
      </c>
    </row>
    <row r="429" spans="1:12" ht="93.75">
      <c r="A429" s="18" t="s">
        <v>531</v>
      </c>
      <c r="B429" s="7" t="s">
        <v>530</v>
      </c>
      <c r="C429" s="7" t="s">
        <v>4</v>
      </c>
      <c r="D429" s="48">
        <f>D430</f>
        <v>0</v>
      </c>
      <c r="E429" s="48">
        <f>E430</f>
        <v>57</v>
      </c>
      <c r="F429" s="61"/>
      <c r="G429" s="48"/>
      <c r="H429" s="60"/>
      <c r="K429" s="48">
        <f>K430</f>
        <v>57</v>
      </c>
      <c r="L429" s="67">
        <f t="shared" si="11"/>
        <v>100</v>
      </c>
    </row>
    <row r="430" spans="1:12" ht="75">
      <c r="A430" s="5" t="s">
        <v>13</v>
      </c>
      <c r="B430" s="7" t="s">
        <v>530</v>
      </c>
      <c r="C430" s="7">
        <v>100</v>
      </c>
      <c r="D430" s="48">
        <v>0</v>
      </c>
      <c r="E430" s="48">
        <v>57</v>
      </c>
      <c r="F430" s="61"/>
      <c r="G430" s="48"/>
      <c r="H430" s="60"/>
      <c r="K430" s="67">
        <v>57</v>
      </c>
      <c r="L430" s="67">
        <f t="shared" si="11"/>
        <v>100</v>
      </c>
    </row>
    <row r="431" spans="1:12" ht="41.25" customHeight="1">
      <c r="A431" s="5" t="s">
        <v>377</v>
      </c>
      <c r="B431" s="7" t="s">
        <v>403</v>
      </c>
      <c r="C431" s="7" t="s">
        <v>4</v>
      </c>
      <c r="D431" s="48">
        <f>D432</f>
        <v>106.61</v>
      </c>
      <c r="E431" s="48">
        <f>E432</f>
        <v>106.58</v>
      </c>
      <c r="F431" s="61"/>
      <c r="G431" s="48"/>
      <c r="H431" s="60"/>
      <c r="K431" s="48">
        <f>K432</f>
        <v>105.54</v>
      </c>
      <c r="L431" s="67">
        <f t="shared" si="11"/>
        <v>99.024207168324267</v>
      </c>
    </row>
    <row r="432" spans="1:12" ht="33.6" customHeight="1">
      <c r="A432" s="5" t="s">
        <v>6</v>
      </c>
      <c r="B432" s="7" t="s">
        <v>403</v>
      </c>
      <c r="C432" s="7">
        <v>200</v>
      </c>
      <c r="D432" s="48">
        <v>106.61</v>
      </c>
      <c r="E432" s="48">
        <v>106.58</v>
      </c>
      <c r="F432" s="61"/>
      <c r="G432" s="48"/>
      <c r="H432" s="60"/>
      <c r="K432" s="67">
        <v>105.54</v>
      </c>
      <c r="L432" s="67">
        <f t="shared" si="11"/>
        <v>99.024207168324267</v>
      </c>
    </row>
    <row r="433" spans="1:12" ht="44.25" customHeight="1">
      <c r="A433" s="8" t="s">
        <v>198</v>
      </c>
      <c r="B433" s="11" t="s">
        <v>122</v>
      </c>
      <c r="C433" s="11" t="s">
        <v>4</v>
      </c>
      <c r="D433" s="47">
        <f>D436+D434</f>
        <v>2320.33</v>
      </c>
      <c r="E433" s="47">
        <f>E436+E434</f>
        <v>2202.59</v>
      </c>
      <c r="F433" s="61"/>
      <c r="G433" s="48"/>
      <c r="H433" s="60"/>
      <c r="K433" s="47">
        <f>K436+K434</f>
        <v>2085.5699999999997</v>
      </c>
      <c r="L433" s="67">
        <f t="shared" si="11"/>
        <v>94.687163748132861</v>
      </c>
    </row>
    <row r="434" spans="1:12" ht="25.5" customHeight="1">
      <c r="A434" s="5" t="s">
        <v>106</v>
      </c>
      <c r="B434" s="7" t="s">
        <v>123</v>
      </c>
      <c r="C434" s="11" t="s">
        <v>4</v>
      </c>
      <c r="D434" s="48">
        <f>D435</f>
        <v>160</v>
      </c>
      <c r="E434" s="48">
        <f>E435</f>
        <v>176</v>
      </c>
      <c r="F434" s="61"/>
      <c r="G434" s="48"/>
      <c r="H434" s="60"/>
      <c r="K434" s="48">
        <f>K435</f>
        <v>164.64</v>
      </c>
      <c r="L434" s="67">
        <f t="shared" si="11"/>
        <v>93.545454545454547</v>
      </c>
    </row>
    <row r="435" spans="1:12" ht="37.9" customHeight="1">
      <c r="A435" s="5" t="s">
        <v>6</v>
      </c>
      <c r="B435" s="7" t="s">
        <v>123</v>
      </c>
      <c r="C435" s="7">
        <v>200</v>
      </c>
      <c r="D435" s="48">
        <v>160</v>
      </c>
      <c r="E435" s="48">
        <v>176</v>
      </c>
      <c r="F435" s="61"/>
      <c r="G435" s="48"/>
      <c r="H435" s="60"/>
      <c r="K435" s="67">
        <v>164.64</v>
      </c>
      <c r="L435" s="67">
        <f t="shared" si="11"/>
        <v>93.545454545454547</v>
      </c>
    </row>
    <row r="436" spans="1:12" ht="44.25" customHeight="1">
      <c r="A436" s="5" t="s">
        <v>64</v>
      </c>
      <c r="B436" s="7" t="s">
        <v>124</v>
      </c>
      <c r="C436" s="11" t="s">
        <v>4</v>
      </c>
      <c r="D436" s="48">
        <f>D437+D438+D439</f>
        <v>2160.33</v>
      </c>
      <c r="E436" s="48">
        <f>E437+E438+E439</f>
        <v>2026.5900000000001</v>
      </c>
      <c r="F436" s="61"/>
      <c r="G436" s="48"/>
      <c r="H436" s="60"/>
      <c r="K436" s="48">
        <f>K437+K438+K439</f>
        <v>1920.9299999999998</v>
      </c>
      <c r="L436" s="67">
        <f t="shared" si="11"/>
        <v>94.786315929714419</v>
      </c>
    </row>
    <row r="437" spans="1:12" ht="70.900000000000006" customHeight="1">
      <c r="A437" s="5" t="s">
        <v>13</v>
      </c>
      <c r="B437" s="7" t="s">
        <v>124</v>
      </c>
      <c r="C437" s="7">
        <v>100</v>
      </c>
      <c r="D437" s="48">
        <v>1616.67</v>
      </c>
      <c r="E437" s="48">
        <v>1636.68</v>
      </c>
      <c r="F437" s="61"/>
      <c r="G437" s="48"/>
      <c r="H437" s="60"/>
      <c r="K437" s="67">
        <v>1594.1</v>
      </c>
      <c r="L437" s="67">
        <f t="shared" si="11"/>
        <v>97.398391866461367</v>
      </c>
    </row>
    <row r="438" spans="1:12" ht="40.9" customHeight="1">
      <c r="A438" s="5" t="s">
        <v>6</v>
      </c>
      <c r="B438" s="7" t="s">
        <v>124</v>
      </c>
      <c r="C438" s="7">
        <v>200</v>
      </c>
      <c r="D438" s="48">
        <v>541.55999999999995</v>
      </c>
      <c r="E438" s="48">
        <v>387.25</v>
      </c>
      <c r="F438" s="61"/>
      <c r="G438" s="48"/>
      <c r="H438" s="60"/>
      <c r="K438" s="67">
        <v>324.77</v>
      </c>
      <c r="L438" s="67">
        <f t="shared" si="11"/>
        <v>83.865719819238222</v>
      </c>
    </row>
    <row r="439" spans="1:12" ht="25.5" customHeight="1">
      <c r="A439" s="5" t="s">
        <v>8</v>
      </c>
      <c r="B439" s="7" t="s">
        <v>124</v>
      </c>
      <c r="C439" s="7">
        <v>800</v>
      </c>
      <c r="D439" s="48">
        <v>2.1</v>
      </c>
      <c r="E439" s="48">
        <v>2.66</v>
      </c>
      <c r="F439" s="61"/>
      <c r="G439" s="48"/>
      <c r="H439" s="60"/>
      <c r="K439" s="67">
        <v>2.06</v>
      </c>
      <c r="L439" s="67">
        <f t="shared" si="11"/>
        <v>77.443609022556387</v>
      </c>
    </row>
    <row r="440" spans="1:12" ht="39" customHeight="1">
      <c r="A440" s="8" t="s">
        <v>269</v>
      </c>
      <c r="B440" s="11" t="s">
        <v>125</v>
      </c>
      <c r="C440" s="11" t="s">
        <v>4</v>
      </c>
      <c r="D440" s="47">
        <f>D441</f>
        <v>1884.8100000000002</v>
      </c>
      <c r="E440" s="47">
        <f>E441</f>
        <v>4159.43</v>
      </c>
      <c r="F440" s="61"/>
      <c r="G440" s="48"/>
      <c r="H440" s="60"/>
      <c r="K440" s="47">
        <f>K441</f>
        <v>4127.45</v>
      </c>
      <c r="L440" s="67">
        <f t="shared" si="11"/>
        <v>99.231144652031631</v>
      </c>
    </row>
    <row r="441" spans="1:12" ht="41.25" customHeight="1">
      <c r="A441" s="5" t="s">
        <v>64</v>
      </c>
      <c r="B441" s="7" t="s">
        <v>126</v>
      </c>
      <c r="C441" s="11" t="s">
        <v>4</v>
      </c>
      <c r="D441" s="48">
        <f>D442+D443+D444</f>
        <v>1884.8100000000002</v>
      </c>
      <c r="E441" s="48">
        <f>E442+E443+E444</f>
        <v>4159.43</v>
      </c>
      <c r="F441" s="61"/>
      <c r="G441" s="48"/>
      <c r="H441" s="60"/>
      <c r="K441" s="48">
        <f>K442+K443+K444</f>
        <v>4127.45</v>
      </c>
      <c r="L441" s="67">
        <f t="shared" si="11"/>
        <v>99.231144652031631</v>
      </c>
    </row>
    <row r="442" spans="1:12" ht="41.25" customHeight="1">
      <c r="A442" s="5" t="s">
        <v>13</v>
      </c>
      <c r="B442" s="7" t="s">
        <v>126</v>
      </c>
      <c r="C442" s="7">
        <v>100</v>
      </c>
      <c r="D442" s="48">
        <v>1096.3800000000001</v>
      </c>
      <c r="E442" s="48">
        <v>2015.94</v>
      </c>
      <c r="F442" s="61"/>
      <c r="G442" s="48"/>
      <c r="H442" s="60"/>
      <c r="K442" s="67">
        <v>1999.67</v>
      </c>
      <c r="L442" s="67">
        <f t="shared" si="11"/>
        <v>99.192932329335207</v>
      </c>
    </row>
    <row r="443" spans="1:12" ht="33" customHeight="1">
      <c r="A443" s="5" t="s">
        <v>6</v>
      </c>
      <c r="B443" s="7" t="s">
        <v>126</v>
      </c>
      <c r="C443" s="7">
        <v>200</v>
      </c>
      <c r="D443" s="48">
        <v>692.52</v>
      </c>
      <c r="E443" s="48">
        <v>2096.23</v>
      </c>
      <c r="F443" s="61"/>
      <c r="G443" s="48"/>
      <c r="H443" s="60"/>
      <c r="K443" s="67">
        <v>2081.73</v>
      </c>
      <c r="L443" s="67">
        <f t="shared" si="11"/>
        <v>99.308282011038855</v>
      </c>
    </row>
    <row r="444" spans="1:12" ht="30.75" customHeight="1">
      <c r="A444" s="5" t="s">
        <v>8</v>
      </c>
      <c r="B444" s="7" t="s">
        <v>126</v>
      </c>
      <c r="C444" s="7">
        <v>800</v>
      </c>
      <c r="D444" s="48">
        <v>95.91</v>
      </c>
      <c r="E444" s="48">
        <v>47.26</v>
      </c>
      <c r="F444" s="61"/>
      <c r="G444" s="48"/>
      <c r="H444" s="60"/>
      <c r="K444" s="67">
        <v>46.05</v>
      </c>
      <c r="L444" s="67">
        <f t="shared" si="11"/>
        <v>97.43969530258147</v>
      </c>
    </row>
    <row r="445" spans="1:12" ht="39.75" customHeight="1">
      <c r="A445" s="8" t="s">
        <v>199</v>
      </c>
      <c r="B445" s="11" t="s">
        <v>127</v>
      </c>
      <c r="C445" s="11" t="s">
        <v>4</v>
      </c>
      <c r="D445" s="47">
        <f>D446+D449</f>
        <v>5329</v>
      </c>
      <c r="E445" s="47">
        <f>E446+E449</f>
        <v>5738.5000000000009</v>
      </c>
      <c r="F445" s="61"/>
      <c r="G445" s="48"/>
      <c r="H445" s="60"/>
      <c r="K445" s="47">
        <f>K446+K449</f>
        <v>5737.78</v>
      </c>
      <c r="L445" s="67">
        <f t="shared" si="11"/>
        <v>99.987453167203952</v>
      </c>
    </row>
    <row r="446" spans="1:12" ht="39.75" customHeight="1">
      <c r="A446" s="5" t="s">
        <v>474</v>
      </c>
      <c r="B446" s="7" t="s">
        <v>128</v>
      </c>
      <c r="C446" s="11" t="s">
        <v>4</v>
      </c>
      <c r="D446" s="48">
        <f>D448+D447</f>
        <v>624</v>
      </c>
      <c r="E446" s="48">
        <f>E448+E447</f>
        <v>630.55000000000007</v>
      </c>
      <c r="F446" s="61"/>
      <c r="G446" s="48"/>
      <c r="H446" s="60"/>
      <c r="K446" s="48">
        <f>K448+K447</f>
        <v>630.54</v>
      </c>
      <c r="L446" s="67">
        <f t="shared" si="11"/>
        <v>99.998414082943441</v>
      </c>
    </row>
    <row r="447" spans="1:12" ht="70.900000000000006" customHeight="1">
      <c r="A447" s="5" t="s">
        <v>13</v>
      </c>
      <c r="B447" s="7" t="s">
        <v>128</v>
      </c>
      <c r="C447" s="7">
        <v>100</v>
      </c>
      <c r="D447" s="48">
        <v>0</v>
      </c>
      <c r="E447" s="48">
        <v>22.86</v>
      </c>
      <c r="F447" s="61"/>
      <c r="G447" s="48"/>
      <c r="H447" s="60"/>
      <c r="K447" s="67">
        <v>11.43</v>
      </c>
      <c r="L447" s="67">
        <f t="shared" si="11"/>
        <v>50</v>
      </c>
    </row>
    <row r="448" spans="1:12" ht="36" customHeight="1">
      <c r="A448" s="5" t="s">
        <v>6</v>
      </c>
      <c r="B448" s="7" t="s">
        <v>128</v>
      </c>
      <c r="C448" s="7">
        <v>200</v>
      </c>
      <c r="D448" s="48">
        <v>624</v>
      </c>
      <c r="E448" s="48">
        <v>607.69000000000005</v>
      </c>
      <c r="F448" s="61"/>
      <c r="G448" s="48"/>
      <c r="H448" s="60"/>
      <c r="K448" s="67">
        <v>619.11</v>
      </c>
      <c r="L448" s="67">
        <f t="shared" si="11"/>
        <v>101.87924764271257</v>
      </c>
    </row>
    <row r="449" spans="1:12" ht="39.75" customHeight="1">
      <c r="A449" s="13" t="s">
        <v>148</v>
      </c>
      <c r="B449" s="7" t="s">
        <v>129</v>
      </c>
      <c r="C449" s="11" t="s">
        <v>4</v>
      </c>
      <c r="D449" s="48">
        <f>D451+D452+D450</f>
        <v>4705</v>
      </c>
      <c r="E449" s="48">
        <f>E451+E452+E450</f>
        <v>5107.9500000000007</v>
      </c>
      <c r="F449" s="61"/>
      <c r="G449" s="48"/>
      <c r="H449" s="60"/>
      <c r="K449" s="48">
        <f>K451+K452+K450</f>
        <v>5107.24</v>
      </c>
      <c r="L449" s="67">
        <f t="shared" si="11"/>
        <v>99.986100098865478</v>
      </c>
    </row>
    <row r="450" spans="1:12" ht="78" customHeight="1">
      <c r="A450" s="5" t="s">
        <v>13</v>
      </c>
      <c r="B450" s="7" t="s">
        <v>129</v>
      </c>
      <c r="C450" s="7">
        <v>100</v>
      </c>
      <c r="D450" s="48">
        <v>54.3</v>
      </c>
      <c r="E450" s="48">
        <v>54.3</v>
      </c>
      <c r="F450" s="61"/>
      <c r="G450" s="48"/>
      <c r="H450" s="60"/>
      <c r="K450" s="67">
        <v>54.45</v>
      </c>
      <c r="L450" s="67">
        <f t="shared" si="11"/>
        <v>100.27624309392267</v>
      </c>
    </row>
    <row r="451" spans="1:12" ht="38.450000000000003" customHeight="1">
      <c r="A451" s="5" t="s">
        <v>6</v>
      </c>
      <c r="B451" s="7" t="s">
        <v>129</v>
      </c>
      <c r="C451" s="7">
        <v>200</v>
      </c>
      <c r="D451" s="48">
        <v>3786.7</v>
      </c>
      <c r="E451" s="48">
        <v>4047.05</v>
      </c>
      <c r="F451" s="61"/>
      <c r="G451" s="48"/>
      <c r="H451" s="60"/>
      <c r="K451" s="67">
        <v>4046.19</v>
      </c>
      <c r="L451" s="67">
        <f t="shared" si="11"/>
        <v>99.978749953669961</v>
      </c>
    </row>
    <row r="452" spans="1:12" ht="24.75" customHeight="1">
      <c r="A452" s="13" t="s">
        <v>7</v>
      </c>
      <c r="B452" s="7" t="s">
        <v>129</v>
      </c>
      <c r="C452" s="7">
        <v>300</v>
      </c>
      <c r="D452" s="48">
        <v>864</v>
      </c>
      <c r="E452" s="48">
        <v>1006.6</v>
      </c>
      <c r="F452" s="61"/>
      <c r="G452" s="48"/>
      <c r="H452" s="60"/>
      <c r="K452" s="67">
        <v>1006.6</v>
      </c>
      <c r="L452" s="67">
        <f t="shared" si="11"/>
        <v>100</v>
      </c>
    </row>
    <row r="453" spans="1:12" ht="39.75" customHeight="1">
      <c r="A453" s="13" t="s">
        <v>40</v>
      </c>
      <c r="B453" s="7" t="s">
        <v>129</v>
      </c>
      <c r="C453" s="7">
        <v>600</v>
      </c>
      <c r="D453" s="48">
        <v>0</v>
      </c>
      <c r="E453" s="48">
        <v>0</v>
      </c>
      <c r="F453" s="61"/>
      <c r="G453" s="48"/>
      <c r="H453" s="60"/>
      <c r="K453" s="67">
        <v>0</v>
      </c>
      <c r="L453" s="67"/>
    </row>
    <row r="454" spans="1:12" ht="53.45" customHeight="1">
      <c r="A454" s="8" t="s">
        <v>200</v>
      </c>
      <c r="B454" s="11" t="s">
        <v>130</v>
      </c>
      <c r="C454" s="11" t="s">
        <v>4</v>
      </c>
      <c r="D454" s="47">
        <f>D455+D459+D461</f>
        <v>16306.519999999999</v>
      </c>
      <c r="E454" s="47">
        <f>E455+E459+E461</f>
        <v>17969.87</v>
      </c>
      <c r="F454" s="61"/>
      <c r="G454" s="48"/>
      <c r="H454" s="60"/>
      <c r="K454" s="47">
        <f>K455+K459+K461</f>
        <v>17928.98</v>
      </c>
      <c r="L454" s="67">
        <f t="shared" si="11"/>
        <v>99.772452444007669</v>
      </c>
    </row>
    <row r="455" spans="1:12" ht="39" customHeight="1">
      <c r="A455" s="5" t="s">
        <v>11</v>
      </c>
      <c r="B455" s="7" t="s">
        <v>131</v>
      </c>
      <c r="C455" s="7" t="s">
        <v>4</v>
      </c>
      <c r="D455" s="48">
        <f>D456+D457+D458</f>
        <v>483.50000000000006</v>
      </c>
      <c r="E455" s="48">
        <f>E456+E457+E458</f>
        <v>255.26</v>
      </c>
      <c r="F455" s="61"/>
      <c r="G455" s="48"/>
      <c r="H455" s="60"/>
      <c r="K455" s="48">
        <f>K456+K457+K458</f>
        <v>249.35</v>
      </c>
      <c r="L455" s="67">
        <f t="shared" si="11"/>
        <v>97.684713625323212</v>
      </c>
    </row>
    <row r="456" spans="1:12" ht="75" customHeight="1">
      <c r="A456" s="5" t="s">
        <v>13</v>
      </c>
      <c r="B456" s="7" t="s">
        <v>131</v>
      </c>
      <c r="C456" s="7">
        <v>100</v>
      </c>
      <c r="D456" s="48">
        <v>127.42</v>
      </c>
      <c r="E456" s="48">
        <v>127.42</v>
      </c>
      <c r="F456" s="61"/>
      <c r="G456" s="48"/>
      <c r="H456" s="60"/>
      <c r="K456" s="48">
        <v>127.42</v>
      </c>
      <c r="L456" s="67">
        <f t="shared" si="11"/>
        <v>100</v>
      </c>
    </row>
    <row r="457" spans="1:12" ht="42.6" customHeight="1">
      <c r="A457" s="5" t="s">
        <v>6</v>
      </c>
      <c r="B457" s="7" t="s">
        <v>131</v>
      </c>
      <c r="C457" s="7">
        <v>200</v>
      </c>
      <c r="D457" s="48">
        <v>352.23</v>
      </c>
      <c r="E457" s="48">
        <v>123.99</v>
      </c>
      <c r="F457" s="61"/>
      <c r="G457" s="48"/>
      <c r="H457" s="60"/>
      <c r="K457" s="67">
        <v>118.96</v>
      </c>
      <c r="L457" s="67">
        <f t="shared" si="11"/>
        <v>95.94322122751835</v>
      </c>
    </row>
    <row r="458" spans="1:12" ht="25.5" customHeight="1">
      <c r="A458" s="5" t="s">
        <v>8</v>
      </c>
      <c r="B458" s="7" t="s">
        <v>131</v>
      </c>
      <c r="C458" s="7">
        <v>800</v>
      </c>
      <c r="D458" s="48">
        <v>3.85</v>
      </c>
      <c r="E458" s="48">
        <v>3.85</v>
      </c>
      <c r="F458" s="61"/>
      <c r="G458" s="48"/>
      <c r="H458" s="60"/>
      <c r="K458" s="67">
        <v>2.97</v>
      </c>
      <c r="L458" s="67">
        <f t="shared" si="11"/>
        <v>77.142857142857153</v>
      </c>
    </row>
    <row r="459" spans="1:12" ht="75.599999999999994" customHeight="1">
      <c r="A459" s="5" t="s">
        <v>13</v>
      </c>
      <c r="B459" s="7" t="s">
        <v>132</v>
      </c>
      <c r="C459" s="7" t="s">
        <v>4</v>
      </c>
      <c r="D459" s="48">
        <f>D460</f>
        <v>4119.8500000000004</v>
      </c>
      <c r="E459" s="48">
        <f>E460</f>
        <v>4707.5</v>
      </c>
      <c r="F459" s="61"/>
      <c r="G459" s="48"/>
      <c r="H459" s="60"/>
      <c r="K459" s="48">
        <f>K460</f>
        <v>4833.99</v>
      </c>
      <c r="L459" s="67">
        <f t="shared" si="11"/>
        <v>102.68698884758365</v>
      </c>
    </row>
    <row r="460" spans="1:12" ht="39.75" customHeight="1">
      <c r="A460" s="5" t="s">
        <v>21</v>
      </c>
      <c r="B460" s="7" t="s">
        <v>132</v>
      </c>
      <c r="C460" s="7">
        <v>100</v>
      </c>
      <c r="D460" s="48">
        <v>4119.8500000000004</v>
      </c>
      <c r="E460" s="48">
        <v>4707.5</v>
      </c>
      <c r="F460" s="61"/>
      <c r="G460" s="48"/>
      <c r="H460" s="60"/>
      <c r="K460" s="67">
        <v>4833.99</v>
      </c>
      <c r="L460" s="67">
        <f t="shared" si="11"/>
        <v>102.68698884758365</v>
      </c>
    </row>
    <row r="461" spans="1:12" ht="39.75" customHeight="1">
      <c r="A461" s="5" t="s">
        <v>64</v>
      </c>
      <c r="B461" s="7" t="s">
        <v>133</v>
      </c>
      <c r="C461" s="7" t="s">
        <v>4</v>
      </c>
      <c r="D461" s="48">
        <f>D462+D463+D464</f>
        <v>11703.169999999998</v>
      </c>
      <c r="E461" s="48">
        <f>E462+E463+E464</f>
        <v>13007.109999999999</v>
      </c>
      <c r="F461" s="61"/>
      <c r="G461" s="48"/>
      <c r="H461" s="60"/>
      <c r="K461" s="48">
        <f>K462+K463+K464</f>
        <v>12845.64</v>
      </c>
      <c r="L461" s="67">
        <f t="shared" si="11"/>
        <v>98.758602026122645</v>
      </c>
    </row>
    <row r="462" spans="1:12" ht="74.45" customHeight="1">
      <c r="A462" s="5" t="s">
        <v>13</v>
      </c>
      <c r="B462" s="7" t="s">
        <v>133</v>
      </c>
      <c r="C462" s="7">
        <v>100</v>
      </c>
      <c r="D462" s="48">
        <v>9877.49</v>
      </c>
      <c r="E462" s="48">
        <v>10731.46</v>
      </c>
      <c r="F462" s="61"/>
      <c r="G462" s="48"/>
      <c r="H462" s="60"/>
      <c r="K462" s="67">
        <v>10739.31</v>
      </c>
      <c r="L462" s="67">
        <f t="shared" ref="L462:L525" si="12">K462/E462*100</f>
        <v>100.0731494130342</v>
      </c>
    </row>
    <row r="463" spans="1:12" ht="39.6" customHeight="1">
      <c r="A463" s="5" t="s">
        <v>6</v>
      </c>
      <c r="B463" s="7" t="s">
        <v>133</v>
      </c>
      <c r="C463" s="7">
        <v>200</v>
      </c>
      <c r="D463" s="48">
        <v>1813.05</v>
      </c>
      <c r="E463" s="48">
        <v>2257.02</v>
      </c>
      <c r="F463" s="61"/>
      <c r="G463" s="48"/>
      <c r="H463" s="60"/>
      <c r="K463" s="67">
        <v>2090.2399999999998</v>
      </c>
      <c r="L463" s="67">
        <f t="shared" si="12"/>
        <v>92.610610450948585</v>
      </c>
    </row>
    <row r="464" spans="1:12" ht="24" customHeight="1">
      <c r="A464" s="5" t="s">
        <v>8</v>
      </c>
      <c r="B464" s="7" t="s">
        <v>133</v>
      </c>
      <c r="C464" s="7">
        <v>800</v>
      </c>
      <c r="D464" s="48">
        <v>12.63</v>
      </c>
      <c r="E464" s="48">
        <v>18.63</v>
      </c>
      <c r="F464" s="61"/>
      <c r="G464" s="48"/>
      <c r="H464" s="60"/>
      <c r="K464" s="67">
        <v>16.09</v>
      </c>
      <c r="L464" s="67">
        <f t="shared" si="12"/>
        <v>86.366076221148688</v>
      </c>
    </row>
    <row r="465" spans="1:12" ht="39.75" customHeight="1">
      <c r="A465" s="8" t="s">
        <v>201</v>
      </c>
      <c r="B465" s="11" t="s">
        <v>134</v>
      </c>
      <c r="C465" s="7" t="s">
        <v>4</v>
      </c>
      <c r="D465" s="47">
        <f>D466+D468+D471+D474</f>
        <v>29635.95</v>
      </c>
      <c r="E465" s="47">
        <f>E466+E468+E471+E474</f>
        <v>29698.76</v>
      </c>
      <c r="F465" s="61"/>
      <c r="G465" s="48"/>
      <c r="H465" s="60"/>
      <c r="K465" s="47">
        <f>K466+K468+K471+K474</f>
        <v>29698.76</v>
      </c>
      <c r="L465" s="67">
        <f t="shared" si="12"/>
        <v>100</v>
      </c>
    </row>
    <row r="466" spans="1:12" ht="37.5">
      <c r="A466" s="5" t="s">
        <v>164</v>
      </c>
      <c r="B466" s="7" t="s">
        <v>270</v>
      </c>
      <c r="C466" s="7" t="s">
        <v>4</v>
      </c>
      <c r="D466" s="48">
        <f>D467</f>
        <v>12490</v>
      </c>
      <c r="E466" s="48">
        <f>E467</f>
        <v>13101.6</v>
      </c>
      <c r="F466" s="61"/>
      <c r="G466" s="48"/>
      <c r="H466" s="60"/>
      <c r="K466" s="48">
        <f>K467</f>
        <v>13101.6</v>
      </c>
      <c r="L466" s="67">
        <f t="shared" si="12"/>
        <v>100</v>
      </c>
    </row>
    <row r="467" spans="1:12" ht="24" customHeight="1">
      <c r="A467" s="5" t="s">
        <v>7</v>
      </c>
      <c r="B467" s="7" t="s">
        <v>270</v>
      </c>
      <c r="C467" s="7">
        <v>300</v>
      </c>
      <c r="D467" s="48">
        <v>12490</v>
      </c>
      <c r="E467" s="48">
        <v>13101.6</v>
      </c>
      <c r="F467" s="61"/>
      <c r="G467" s="48"/>
      <c r="H467" s="60"/>
      <c r="K467" s="67">
        <v>13101.6</v>
      </c>
      <c r="L467" s="67">
        <f t="shared" si="12"/>
        <v>100</v>
      </c>
    </row>
    <row r="468" spans="1:12" ht="57" customHeight="1">
      <c r="A468" s="5" t="s">
        <v>165</v>
      </c>
      <c r="B468" s="7" t="s">
        <v>271</v>
      </c>
      <c r="C468" s="7" t="s">
        <v>4</v>
      </c>
      <c r="D468" s="48">
        <f>D469+D470</f>
        <v>15236</v>
      </c>
      <c r="E468" s="48">
        <f>E469+E470</f>
        <v>14474.4</v>
      </c>
      <c r="F468" s="61"/>
      <c r="G468" s="48"/>
      <c r="H468" s="60"/>
      <c r="K468" s="48">
        <f>K469+K470</f>
        <v>14474.4</v>
      </c>
      <c r="L468" s="67">
        <f t="shared" si="12"/>
        <v>100</v>
      </c>
    </row>
    <row r="469" spans="1:12" ht="42.6" customHeight="1">
      <c r="A469" s="5" t="s">
        <v>6</v>
      </c>
      <c r="B469" s="7" t="s">
        <v>271</v>
      </c>
      <c r="C469" s="7">
        <v>200</v>
      </c>
      <c r="D469" s="48">
        <v>0</v>
      </c>
      <c r="E469" s="48">
        <v>0</v>
      </c>
      <c r="F469" s="61"/>
      <c r="G469" s="48"/>
      <c r="H469" s="60"/>
      <c r="K469" s="67"/>
      <c r="L469" s="67"/>
    </row>
    <row r="470" spans="1:12" ht="24" customHeight="1">
      <c r="A470" s="5" t="s">
        <v>7</v>
      </c>
      <c r="B470" s="7" t="s">
        <v>271</v>
      </c>
      <c r="C470" s="7">
        <v>300</v>
      </c>
      <c r="D470" s="48">
        <v>15236</v>
      </c>
      <c r="E470" s="48">
        <v>14474.4</v>
      </c>
      <c r="F470" s="61"/>
      <c r="G470" s="48"/>
      <c r="H470" s="60"/>
      <c r="K470" s="48">
        <v>14474.4</v>
      </c>
      <c r="L470" s="67">
        <f t="shared" si="12"/>
        <v>100</v>
      </c>
    </row>
    <row r="471" spans="1:12" ht="39.75" customHeight="1">
      <c r="A471" s="5" t="s">
        <v>168</v>
      </c>
      <c r="B471" s="7" t="s">
        <v>135</v>
      </c>
      <c r="C471" s="7" t="s">
        <v>4</v>
      </c>
      <c r="D471" s="48">
        <f>D472+D473</f>
        <v>1459.9499999999998</v>
      </c>
      <c r="E471" s="48">
        <f>E472+E473</f>
        <v>1522.7599999999998</v>
      </c>
      <c r="F471" s="61"/>
      <c r="G471" s="48"/>
      <c r="H471" s="60"/>
      <c r="K471" s="48">
        <f>K472+K473</f>
        <v>1522.7599999999998</v>
      </c>
      <c r="L471" s="67">
        <f t="shared" si="12"/>
        <v>100</v>
      </c>
    </row>
    <row r="472" spans="1:12" ht="73.900000000000006" customHeight="1">
      <c r="A472" s="5" t="s">
        <v>13</v>
      </c>
      <c r="B472" s="7" t="s">
        <v>135</v>
      </c>
      <c r="C472" s="7">
        <v>100</v>
      </c>
      <c r="D472" s="48">
        <v>1269.56</v>
      </c>
      <c r="E472" s="48">
        <v>1384.37</v>
      </c>
      <c r="F472" s="61"/>
      <c r="G472" s="48"/>
      <c r="H472" s="60"/>
      <c r="K472" s="48">
        <v>1384.37</v>
      </c>
      <c r="L472" s="67">
        <f t="shared" si="12"/>
        <v>100</v>
      </c>
    </row>
    <row r="473" spans="1:12" ht="39" customHeight="1">
      <c r="A473" s="5" t="s">
        <v>6</v>
      </c>
      <c r="B473" s="7" t="s">
        <v>135</v>
      </c>
      <c r="C473" s="7">
        <v>200</v>
      </c>
      <c r="D473" s="48">
        <v>190.39</v>
      </c>
      <c r="E473" s="48">
        <v>138.38999999999999</v>
      </c>
      <c r="F473" s="61"/>
      <c r="G473" s="48"/>
      <c r="H473" s="60"/>
      <c r="K473" s="67">
        <v>138.38999999999999</v>
      </c>
      <c r="L473" s="67">
        <f t="shared" si="12"/>
        <v>100</v>
      </c>
    </row>
    <row r="474" spans="1:12" ht="24" customHeight="1">
      <c r="A474" s="5" t="s">
        <v>166</v>
      </c>
      <c r="B474" s="7" t="s">
        <v>167</v>
      </c>
      <c r="C474" s="7" t="s">
        <v>4</v>
      </c>
      <c r="D474" s="48">
        <f>D475</f>
        <v>450</v>
      </c>
      <c r="E474" s="48">
        <f>E475</f>
        <v>600</v>
      </c>
      <c r="F474" s="61"/>
      <c r="G474" s="48"/>
      <c r="H474" s="60"/>
      <c r="K474" s="48">
        <f>K475</f>
        <v>600</v>
      </c>
      <c r="L474" s="67">
        <f t="shared" si="12"/>
        <v>100</v>
      </c>
    </row>
    <row r="475" spans="1:12" ht="24" customHeight="1">
      <c r="A475" s="5" t="s">
        <v>7</v>
      </c>
      <c r="B475" s="7" t="s">
        <v>167</v>
      </c>
      <c r="C475" s="7">
        <v>300</v>
      </c>
      <c r="D475" s="48">
        <v>450</v>
      </c>
      <c r="E475" s="48">
        <v>600</v>
      </c>
      <c r="F475" s="61"/>
      <c r="G475" s="48"/>
      <c r="H475" s="60"/>
      <c r="K475" s="67">
        <v>600</v>
      </c>
      <c r="L475" s="67">
        <f t="shared" si="12"/>
        <v>100</v>
      </c>
    </row>
    <row r="476" spans="1:12" ht="39.75" customHeight="1">
      <c r="A476" s="5" t="s">
        <v>510</v>
      </c>
      <c r="B476" s="7" t="s">
        <v>511</v>
      </c>
      <c r="C476" s="7" t="s">
        <v>4</v>
      </c>
      <c r="D476" s="48">
        <f>D477</f>
        <v>0</v>
      </c>
      <c r="E476" s="48">
        <f>E477</f>
        <v>226.17</v>
      </c>
      <c r="F476" s="61"/>
      <c r="G476" s="48"/>
      <c r="H476" s="60"/>
      <c r="K476" s="48">
        <f>K477</f>
        <v>204.6</v>
      </c>
      <c r="L476" s="67">
        <f t="shared" si="12"/>
        <v>90.46292611752223</v>
      </c>
    </row>
    <row r="477" spans="1:12" ht="34.9" customHeight="1">
      <c r="A477" s="5" t="s">
        <v>6</v>
      </c>
      <c r="B477" s="7" t="s">
        <v>512</v>
      </c>
      <c r="C477" s="7">
        <v>200</v>
      </c>
      <c r="D477" s="48">
        <v>0</v>
      </c>
      <c r="E477" s="48">
        <v>226.17</v>
      </c>
      <c r="F477" s="61"/>
      <c r="G477" s="48"/>
      <c r="H477" s="60"/>
      <c r="K477" s="67">
        <v>204.6</v>
      </c>
      <c r="L477" s="67">
        <f t="shared" si="12"/>
        <v>90.46292611752223</v>
      </c>
    </row>
    <row r="478" spans="1:12" ht="84" customHeight="1">
      <c r="A478" s="8" t="s">
        <v>272</v>
      </c>
      <c r="B478" s="11" t="s">
        <v>273</v>
      </c>
      <c r="C478" s="11" t="s">
        <v>4</v>
      </c>
      <c r="D478" s="47">
        <f>D479</f>
        <v>10143.699999999999</v>
      </c>
      <c r="E478" s="47">
        <f>E479</f>
        <v>11909.439999999999</v>
      </c>
      <c r="F478" s="61"/>
      <c r="G478" s="48"/>
      <c r="H478" s="60"/>
      <c r="K478" s="47">
        <f>K479</f>
        <v>11915.380000000001</v>
      </c>
      <c r="L478" s="67">
        <f t="shared" si="12"/>
        <v>100.04987640056966</v>
      </c>
    </row>
    <row r="479" spans="1:12" ht="38.25" customHeight="1">
      <c r="A479" s="5" t="s">
        <v>274</v>
      </c>
      <c r="B479" s="7" t="s">
        <v>275</v>
      </c>
      <c r="C479" s="7" t="s">
        <v>4</v>
      </c>
      <c r="D479" s="48">
        <f>D480+D484</f>
        <v>10143.699999999999</v>
      </c>
      <c r="E479" s="48">
        <f>E480+E484</f>
        <v>11909.439999999999</v>
      </c>
      <c r="F479" s="61"/>
      <c r="G479" s="48"/>
      <c r="H479" s="60"/>
      <c r="K479" s="48">
        <f>K480+K484</f>
        <v>11915.380000000001</v>
      </c>
      <c r="L479" s="67">
        <f t="shared" si="12"/>
        <v>100.04987640056966</v>
      </c>
    </row>
    <row r="480" spans="1:12" ht="24" customHeight="1">
      <c r="A480" s="5" t="s">
        <v>25</v>
      </c>
      <c r="B480" s="7" t="s">
        <v>276</v>
      </c>
      <c r="C480" s="7" t="s">
        <v>4</v>
      </c>
      <c r="D480" s="48">
        <f>D481+D482+D483</f>
        <v>822.98</v>
      </c>
      <c r="E480" s="48">
        <f>E481+E482+E483</f>
        <v>777.38</v>
      </c>
      <c r="F480" s="61"/>
      <c r="G480" s="48"/>
      <c r="H480" s="60"/>
      <c r="K480" s="48">
        <f>K481+K482+K483</f>
        <v>545.37</v>
      </c>
      <c r="L480" s="67">
        <f t="shared" si="12"/>
        <v>70.154879209652947</v>
      </c>
    </row>
    <row r="481" spans="1:12" ht="60" customHeight="1">
      <c r="A481" s="5" t="s">
        <v>13</v>
      </c>
      <c r="B481" s="7" t="s">
        <v>276</v>
      </c>
      <c r="C481" s="7">
        <v>100</v>
      </c>
      <c r="D481" s="48">
        <v>362.56</v>
      </c>
      <c r="E481" s="48">
        <v>582.85</v>
      </c>
      <c r="F481" s="61"/>
      <c r="G481" s="48"/>
      <c r="H481" s="60"/>
      <c r="K481" s="67">
        <v>351.85</v>
      </c>
      <c r="L481" s="67">
        <f t="shared" si="12"/>
        <v>60.367161362271595</v>
      </c>
    </row>
    <row r="482" spans="1:12" ht="39.6" customHeight="1">
      <c r="A482" s="5" t="s">
        <v>6</v>
      </c>
      <c r="B482" s="7" t="s">
        <v>276</v>
      </c>
      <c r="C482" s="7">
        <v>200</v>
      </c>
      <c r="D482" s="48">
        <v>456.81</v>
      </c>
      <c r="E482" s="48">
        <v>192.91</v>
      </c>
      <c r="F482" s="61"/>
      <c r="G482" s="48"/>
      <c r="H482" s="60"/>
      <c r="K482" s="67">
        <v>191.9</v>
      </c>
      <c r="L482" s="67">
        <f t="shared" si="12"/>
        <v>99.476439790575924</v>
      </c>
    </row>
    <row r="483" spans="1:12" ht="24" customHeight="1">
      <c r="A483" s="5" t="s">
        <v>8</v>
      </c>
      <c r="B483" s="7" t="s">
        <v>276</v>
      </c>
      <c r="C483" s="7">
        <v>800</v>
      </c>
      <c r="D483" s="48">
        <v>3.61</v>
      </c>
      <c r="E483" s="48">
        <v>1.62</v>
      </c>
      <c r="F483" s="61"/>
      <c r="G483" s="48"/>
      <c r="H483" s="60"/>
      <c r="K483" s="67">
        <v>1.62</v>
      </c>
      <c r="L483" s="67">
        <f t="shared" si="12"/>
        <v>100</v>
      </c>
    </row>
    <row r="484" spans="1:12" ht="42" customHeight="1">
      <c r="A484" s="18" t="s">
        <v>26</v>
      </c>
      <c r="B484" s="7" t="s">
        <v>277</v>
      </c>
      <c r="C484" s="7" t="s">
        <v>4</v>
      </c>
      <c r="D484" s="48">
        <f>D485</f>
        <v>9320.7199999999993</v>
      </c>
      <c r="E484" s="48">
        <f>E485</f>
        <v>11132.06</v>
      </c>
      <c r="F484" s="61"/>
      <c r="G484" s="48"/>
      <c r="H484" s="60"/>
      <c r="K484" s="48">
        <f>K485</f>
        <v>11370.01</v>
      </c>
      <c r="L484" s="67">
        <f t="shared" si="12"/>
        <v>102.13751991994296</v>
      </c>
    </row>
    <row r="485" spans="1:12" ht="71.45" customHeight="1">
      <c r="A485" s="5" t="s">
        <v>13</v>
      </c>
      <c r="B485" s="7" t="s">
        <v>277</v>
      </c>
      <c r="C485" s="7">
        <v>100</v>
      </c>
      <c r="D485" s="48">
        <v>9320.7199999999993</v>
      </c>
      <c r="E485" s="48">
        <v>11132.06</v>
      </c>
      <c r="F485" s="61"/>
      <c r="G485" s="48"/>
      <c r="H485" s="60"/>
      <c r="K485" s="67">
        <v>11370.01</v>
      </c>
      <c r="L485" s="67">
        <f t="shared" si="12"/>
        <v>102.13751991994296</v>
      </c>
    </row>
    <row r="486" spans="1:12" ht="60.6" customHeight="1">
      <c r="A486" s="8" t="s">
        <v>318</v>
      </c>
      <c r="B486" s="7"/>
      <c r="C486" s="7"/>
      <c r="D486" s="48"/>
      <c r="E486" s="48"/>
      <c r="F486" s="61"/>
      <c r="G486" s="48"/>
      <c r="H486" s="60"/>
      <c r="K486" s="67"/>
      <c r="L486" s="67"/>
    </row>
    <row r="487" spans="1:12" ht="42.75" customHeight="1">
      <c r="A487" s="42" t="s">
        <v>32</v>
      </c>
      <c r="B487" s="11" t="s">
        <v>77</v>
      </c>
      <c r="C487" s="11" t="s">
        <v>4</v>
      </c>
      <c r="D487" s="47">
        <f>D488+D493+D500</f>
        <v>5321.78</v>
      </c>
      <c r="E487" s="47">
        <f>E488+E493+E500</f>
        <v>5843.5199999999995</v>
      </c>
      <c r="F487" s="50" t="e">
        <f>F488+F493</f>
        <v>#REF!</v>
      </c>
      <c r="G487" s="50">
        <f>G488+G493</f>
        <v>2451.08</v>
      </c>
      <c r="H487" s="60"/>
      <c r="K487" s="47">
        <f>K488+K493+K500</f>
        <v>5843.5300000000007</v>
      </c>
      <c r="L487" s="67">
        <f t="shared" si="12"/>
        <v>100.00017112973005</v>
      </c>
    </row>
    <row r="488" spans="1:12">
      <c r="A488" s="34" t="s">
        <v>75</v>
      </c>
      <c r="B488" s="7" t="s">
        <v>76</v>
      </c>
      <c r="C488" s="7" t="s">
        <v>4</v>
      </c>
      <c r="D488" s="48">
        <f>D489+D491</f>
        <v>1177.0999999999999</v>
      </c>
      <c r="E488" s="48">
        <f>E489+E491</f>
        <v>1534.1599999999999</v>
      </c>
      <c r="F488" s="50" t="e">
        <f>F489+F491+#REF!</f>
        <v>#REF!</v>
      </c>
      <c r="G488" s="50">
        <v>1415.6000000000001</v>
      </c>
      <c r="H488" s="60"/>
      <c r="K488" s="48">
        <f>K489+K491</f>
        <v>1538.31</v>
      </c>
      <c r="L488" s="67">
        <f t="shared" si="12"/>
        <v>100.27050633571466</v>
      </c>
    </row>
    <row r="489" spans="1:12" ht="51.6" customHeight="1">
      <c r="A489" s="5" t="s">
        <v>25</v>
      </c>
      <c r="B489" s="7" t="s">
        <v>78</v>
      </c>
      <c r="C489" s="7" t="s">
        <v>4</v>
      </c>
      <c r="D489" s="48">
        <f>D490</f>
        <v>41.56</v>
      </c>
      <c r="E489" s="48">
        <f>E490</f>
        <v>41.55</v>
      </c>
      <c r="F489" s="50">
        <v>294.18</v>
      </c>
      <c r="G489" s="50">
        <v>58.940000000000005</v>
      </c>
      <c r="H489" s="60"/>
      <c r="K489" s="48">
        <f>K490</f>
        <v>41.55</v>
      </c>
      <c r="L489" s="67">
        <f t="shared" si="12"/>
        <v>100</v>
      </c>
    </row>
    <row r="490" spans="1:12" ht="61.5" customHeight="1">
      <c r="A490" s="18" t="s">
        <v>5</v>
      </c>
      <c r="B490" s="7" t="s">
        <v>78</v>
      </c>
      <c r="C490" s="7" t="s">
        <v>0</v>
      </c>
      <c r="D490" s="48">
        <v>41.56</v>
      </c>
      <c r="E490" s="48">
        <v>41.55</v>
      </c>
      <c r="F490" s="50">
        <v>58.17</v>
      </c>
      <c r="G490" s="50">
        <v>58.17</v>
      </c>
      <c r="H490" s="60"/>
      <c r="K490" s="67">
        <v>41.55</v>
      </c>
      <c r="L490" s="67">
        <f t="shared" si="12"/>
        <v>100</v>
      </c>
    </row>
    <row r="491" spans="1:12" ht="37.5">
      <c r="A491" s="18" t="s">
        <v>26</v>
      </c>
      <c r="B491" s="7" t="s">
        <v>79</v>
      </c>
      <c r="C491" s="7" t="s">
        <v>4</v>
      </c>
      <c r="D491" s="48">
        <f>D492</f>
        <v>1135.54</v>
      </c>
      <c r="E491" s="48">
        <f>E492</f>
        <v>1492.61</v>
      </c>
      <c r="F491" s="50">
        <v>1356.66</v>
      </c>
      <c r="G491" s="50">
        <v>1356.66</v>
      </c>
      <c r="H491" s="60"/>
      <c r="K491" s="48">
        <f>K492</f>
        <v>1496.76</v>
      </c>
      <c r="L491" s="67">
        <f t="shared" si="12"/>
        <v>100.27803645962443</v>
      </c>
    </row>
    <row r="492" spans="1:12" ht="75">
      <c r="A492" s="18" t="s">
        <v>5</v>
      </c>
      <c r="B492" s="7" t="s">
        <v>79</v>
      </c>
      <c r="C492" s="7" t="s">
        <v>0</v>
      </c>
      <c r="D492" s="48">
        <v>1135.54</v>
      </c>
      <c r="E492" s="48">
        <v>1492.61</v>
      </c>
      <c r="F492" s="50">
        <v>1356.66</v>
      </c>
      <c r="G492" s="50">
        <v>1356.66</v>
      </c>
      <c r="H492" s="60"/>
      <c r="K492" s="67">
        <v>1496.76</v>
      </c>
      <c r="L492" s="67">
        <f t="shared" si="12"/>
        <v>100.27803645962443</v>
      </c>
    </row>
    <row r="493" spans="1:12" ht="63" customHeight="1">
      <c r="A493" s="34" t="s">
        <v>37</v>
      </c>
      <c r="B493" s="7" t="s">
        <v>80</v>
      </c>
      <c r="C493" s="7" t="s">
        <v>4</v>
      </c>
      <c r="D493" s="48">
        <f>D494+D498</f>
        <v>2816.19</v>
      </c>
      <c r="E493" s="48">
        <f>E494+E498</f>
        <v>2690.81</v>
      </c>
      <c r="F493" s="50">
        <f>F494+F498</f>
        <v>1095.71</v>
      </c>
      <c r="G493" s="50">
        <f>G494+G498</f>
        <v>1035.48</v>
      </c>
      <c r="H493" s="60"/>
      <c r="K493" s="48">
        <f>K494+K498</f>
        <v>2696.03</v>
      </c>
      <c r="L493" s="67">
        <f t="shared" si="12"/>
        <v>100.19399363017085</v>
      </c>
    </row>
    <row r="494" spans="1:12" ht="31.9" customHeight="1">
      <c r="A494" s="5" t="s">
        <v>11</v>
      </c>
      <c r="B494" s="7" t="s">
        <v>81</v>
      </c>
      <c r="C494" s="7" t="s">
        <v>4</v>
      </c>
      <c r="D494" s="48">
        <f>D495+D496+D497</f>
        <v>500.65999999999997</v>
      </c>
      <c r="E494" s="48">
        <f>E495+E496+E497</f>
        <v>292.70999999999998</v>
      </c>
      <c r="F494" s="50">
        <f>F495+F496</f>
        <v>118.4</v>
      </c>
      <c r="G494" s="50">
        <f>G495+G496</f>
        <v>58.17</v>
      </c>
      <c r="H494" s="60"/>
      <c r="K494" s="48">
        <f>K495+K496+K497</f>
        <v>287.34000000000003</v>
      </c>
      <c r="L494" s="67">
        <f t="shared" si="12"/>
        <v>98.165419698677894</v>
      </c>
    </row>
    <row r="495" spans="1:12" ht="76.900000000000006" customHeight="1">
      <c r="A495" s="18" t="s">
        <v>5</v>
      </c>
      <c r="B495" s="7" t="s">
        <v>81</v>
      </c>
      <c r="C495" s="7">
        <v>100</v>
      </c>
      <c r="D495" s="48">
        <v>58.22</v>
      </c>
      <c r="E495" s="48">
        <v>58.17</v>
      </c>
      <c r="F495" s="50">
        <v>58.17</v>
      </c>
      <c r="G495" s="50">
        <v>58.17</v>
      </c>
      <c r="H495" s="60"/>
      <c r="K495" s="67">
        <v>58.17</v>
      </c>
      <c r="L495" s="67">
        <f t="shared" si="12"/>
        <v>100</v>
      </c>
    </row>
    <row r="496" spans="1:12" ht="35.450000000000003" customHeight="1">
      <c r="A496" s="18" t="s">
        <v>6</v>
      </c>
      <c r="B496" s="7" t="s">
        <v>81</v>
      </c>
      <c r="C496" s="7">
        <v>200</v>
      </c>
      <c r="D496" s="48">
        <v>439.44</v>
      </c>
      <c r="E496" s="48">
        <v>231.54</v>
      </c>
      <c r="F496" s="50">
        <v>60.23</v>
      </c>
      <c r="G496" s="50">
        <v>0</v>
      </c>
      <c r="H496" s="60"/>
      <c r="K496" s="67">
        <v>227.45</v>
      </c>
      <c r="L496" s="67">
        <f t="shared" si="12"/>
        <v>98.233566554375045</v>
      </c>
    </row>
    <row r="497" spans="1:12" ht="21" customHeight="1">
      <c r="A497" s="18" t="s">
        <v>8</v>
      </c>
      <c r="B497" s="7" t="s">
        <v>81</v>
      </c>
      <c r="C497" s="7">
        <v>800</v>
      </c>
      <c r="D497" s="48">
        <v>3</v>
      </c>
      <c r="E497" s="48">
        <v>3</v>
      </c>
      <c r="F497" s="50"/>
      <c r="G497" s="50"/>
      <c r="H497" s="60"/>
      <c r="K497" s="67">
        <v>1.72</v>
      </c>
      <c r="L497" s="67">
        <f t="shared" si="12"/>
        <v>57.333333333333336</v>
      </c>
    </row>
    <row r="498" spans="1:12" ht="36.75" customHeight="1">
      <c r="A498" s="5" t="s">
        <v>12</v>
      </c>
      <c r="B498" s="7" t="s">
        <v>82</v>
      </c>
      <c r="C498" s="7" t="s">
        <v>4</v>
      </c>
      <c r="D498" s="48">
        <f>D499</f>
        <v>2315.5300000000002</v>
      </c>
      <c r="E498" s="48">
        <f>E499</f>
        <v>2398.1</v>
      </c>
      <c r="F498" s="50">
        <f>F499</f>
        <v>977.31</v>
      </c>
      <c r="G498" s="50">
        <f>G499</f>
        <v>977.31</v>
      </c>
      <c r="H498" s="60"/>
      <c r="K498" s="48">
        <f>K499</f>
        <v>2408.69</v>
      </c>
      <c r="L498" s="67">
        <f t="shared" si="12"/>
        <v>100.44159959968309</v>
      </c>
    </row>
    <row r="499" spans="1:12" ht="85.9" customHeight="1">
      <c r="A499" s="18" t="s">
        <v>5</v>
      </c>
      <c r="B499" s="7" t="s">
        <v>82</v>
      </c>
      <c r="C499" s="7">
        <v>100</v>
      </c>
      <c r="D499" s="48">
        <v>2315.5300000000002</v>
      </c>
      <c r="E499" s="48">
        <v>2398.1</v>
      </c>
      <c r="F499" s="50">
        <v>977.31</v>
      </c>
      <c r="G499" s="50">
        <v>977.31</v>
      </c>
      <c r="H499" s="60"/>
      <c r="K499" s="67">
        <v>2408.69</v>
      </c>
      <c r="L499" s="67">
        <f t="shared" si="12"/>
        <v>100.44159959968309</v>
      </c>
    </row>
    <row r="500" spans="1:12" ht="44.45" customHeight="1">
      <c r="A500" s="18" t="s">
        <v>34</v>
      </c>
      <c r="B500" s="7" t="s">
        <v>83</v>
      </c>
      <c r="C500" s="7" t="s">
        <v>4</v>
      </c>
      <c r="D500" s="48">
        <f>D501+D504</f>
        <v>1328.49</v>
      </c>
      <c r="E500" s="48">
        <f>E501+E504</f>
        <v>1618.55</v>
      </c>
      <c r="F500" s="50"/>
      <c r="G500" s="50"/>
      <c r="H500" s="60"/>
      <c r="K500" s="48">
        <f>K501+K504</f>
        <v>1609.19</v>
      </c>
      <c r="L500" s="67">
        <f t="shared" si="12"/>
        <v>99.421704612152865</v>
      </c>
    </row>
    <row r="501" spans="1:12" ht="41.45" customHeight="1">
      <c r="A501" s="5" t="s">
        <v>11</v>
      </c>
      <c r="B501" s="7" t="s">
        <v>84</v>
      </c>
      <c r="C501" s="7" t="s">
        <v>4</v>
      </c>
      <c r="D501" s="48">
        <f>D502+D503</f>
        <v>164.67000000000002</v>
      </c>
      <c r="E501" s="48">
        <f>E502+E503</f>
        <v>151.48000000000002</v>
      </c>
      <c r="F501" s="50"/>
      <c r="G501" s="50"/>
      <c r="H501" s="60"/>
      <c r="K501" s="48">
        <f>K502+K503</f>
        <v>134.03</v>
      </c>
      <c r="L501" s="67">
        <f t="shared" si="12"/>
        <v>88.480327435965137</v>
      </c>
    </row>
    <row r="502" spans="1:12" ht="61.9" customHeight="1">
      <c r="A502" s="18" t="s">
        <v>5</v>
      </c>
      <c r="B502" s="7" t="s">
        <v>84</v>
      </c>
      <c r="C502" s="7">
        <v>100</v>
      </c>
      <c r="D502" s="48">
        <v>58.17</v>
      </c>
      <c r="E502" s="48">
        <v>58.17</v>
      </c>
      <c r="F502" s="50"/>
      <c r="G502" s="50"/>
      <c r="H502" s="60"/>
      <c r="K502" s="67">
        <v>58.17</v>
      </c>
      <c r="L502" s="67">
        <f t="shared" si="12"/>
        <v>100</v>
      </c>
    </row>
    <row r="503" spans="1:12" ht="27" customHeight="1">
      <c r="A503" s="18" t="s">
        <v>6</v>
      </c>
      <c r="B503" s="7" t="s">
        <v>84</v>
      </c>
      <c r="C503" s="7">
        <v>200</v>
      </c>
      <c r="D503" s="48">
        <v>106.5</v>
      </c>
      <c r="E503" s="48">
        <v>93.31</v>
      </c>
      <c r="F503" s="50"/>
      <c r="G503" s="50"/>
      <c r="H503" s="60"/>
      <c r="K503" s="67">
        <v>75.86</v>
      </c>
      <c r="L503" s="67">
        <f t="shared" si="12"/>
        <v>81.298896152609572</v>
      </c>
    </row>
    <row r="504" spans="1:12" ht="36" customHeight="1">
      <c r="A504" s="5" t="s">
        <v>12</v>
      </c>
      <c r="B504" s="7" t="s">
        <v>85</v>
      </c>
      <c r="C504" s="7" t="s">
        <v>4</v>
      </c>
      <c r="D504" s="48">
        <f>D505</f>
        <v>1163.82</v>
      </c>
      <c r="E504" s="48">
        <f>E505</f>
        <v>1467.07</v>
      </c>
      <c r="F504" s="50"/>
      <c r="G504" s="50"/>
      <c r="H504" s="60"/>
      <c r="K504" s="48">
        <f>K505</f>
        <v>1475.16</v>
      </c>
      <c r="L504" s="67">
        <f t="shared" si="12"/>
        <v>100.5514392632935</v>
      </c>
    </row>
    <row r="505" spans="1:12" ht="76.150000000000006" customHeight="1">
      <c r="A505" s="18" t="s">
        <v>5</v>
      </c>
      <c r="B505" s="7" t="s">
        <v>85</v>
      </c>
      <c r="C505" s="7">
        <v>100</v>
      </c>
      <c r="D505" s="48">
        <v>1163.82</v>
      </c>
      <c r="E505" s="48">
        <v>1467.07</v>
      </c>
      <c r="F505" s="50"/>
      <c r="G505" s="50"/>
      <c r="H505" s="60"/>
      <c r="K505" s="67">
        <v>1475.16</v>
      </c>
      <c r="L505" s="67">
        <f t="shared" si="12"/>
        <v>100.5514392632935</v>
      </c>
    </row>
    <row r="506" spans="1:12" ht="37.5" customHeight="1">
      <c r="A506" s="42" t="s">
        <v>35</v>
      </c>
      <c r="B506" s="11" t="s">
        <v>86</v>
      </c>
      <c r="C506" s="11" t="s">
        <v>4</v>
      </c>
      <c r="D506" s="47">
        <f>D507+D512+D525+D528+D534+D569</f>
        <v>98667.079999999987</v>
      </c>
      <c r="E506" s="47">
        <f>E507+E512+E525+E528+E534+E569</f>
        <v>129794.98999999998</v>
      </c>
      <c r="F506" s="48" t="e">
        <f>F507+F512+F554</f>
        <v>#REF!</v>
      </c>
      <c r="G506" s="48" t="e">
        <f>G507+G512+G554</f>
        <v>#REF!</v>
      </c>
      <c r="H506" s="60"/>
      <c r="K506" s="47">
        <f>K507+K512+K525+K528+K534+K569</f>
        <v>123879.40000000001</v>
      </c>
      <c r="L506" s="67">
        <f t="shared" si="12"/>
        <v>95.442358753600615</v>
      </c>
    </row>
    <row r="507" spans="1:12">
      <c r="A507" s="34" t="s">
        <v>287</v>
      </c>
      <c r="B507" s="7" t="s">
        <v>87</v>
      </c>
      <c r="C507" s="7" t="s">
        <v>4</v>
      </c>
      <c r="D507" s="48">
        <f>D510+D508</f>
        <v>1420.11</v>
      </c>
      <c r="E507" s="48">
        <f>E510+E508</f>
        <v>1604.6299999999999</v>
      </c>
      <c r="F507" s="48" t="e">
        <f>#REF!+F510</f>
        <v>#REF!</v>
      </c>
      <c r="G507" s="48" t="e">
        <f>#REF!+G510</f>
        <v>#REF!</v>
      </c>
      <c r="H507" s="60"/>
      <c r="K507" s="48">
        <f>K510+K508</f>
        <v>1665.95</v>
      </c>
      <c r="L507" s="67">
        <f t="shared" si="12"/>
        <v>103.82144170307174</v>
      </c>
    </row>
    <row r="508" spans="1:12" ht="37.5">
      <c r="A508" s="34" t="s">
        <v>11</v>
      </c>
      <c r="B508" s="7" t="s">
        <v>88</v>
      </c>
      <c r="C508" s="7" t="s">
        <v>4</v>
      </c>
      <c r="D508" s="48">
        <f>D509</f>
        <v>41.56</v>
      </c>
      <c r="E508" s="48">
        <f>E509</f>
        <v>41.56</v>
      </c>
      <c r="F508" s="48"/>
      <c r="G508" s="48"/>
      <c r="H508" s="60"/>
      <c r="K508" s="48">
        <f>K509</f>
        <v>41.55</v>
      </c>
      <c r="L508" s="67">
        <f t="shared" si="12"/>
        <v>99.975938402309907</v>
      </c>
    </row>
    <row r="509" spans="1:12" ht="75">
      <c r="A509" s="18" t="s">
        <v>5</v>
      </c>
      <c r="B509" s="7" t="s">
        <v>88</v>
      </c>
      <c r="C509" s="7">
        <v>100</v>
      </c>
      <c r="D509" s="48">
        <v>41.56</v>
      </c>
      <c r="E509" s="48">
        <v>41.56</v>
      </c>
      <c r="F509" s="48"/>
      <c r="G509" s="48"/>
      <c r="H509" s="60"/>
      <c r="K509" s="67">
        <v>41.55</v>
      </c>
      <c r="L509" s="67">
        <f t="shared" si="12"/>
        <v>99.975938402309907</v>
      </c>
    </row>
    <row r="510" spans="1:12" ht="36" customHeight="1">
      <c r="A510" s="5" t="s">
        <v>12</v>
      </c>
      <c r="B510" s="7" t="s">
        <v>89</v>
      </c>
      <c r="C510" s="7" t="s">
        <v>4</v>
      </c>
      <c r="D510" s="48">
        <f>D511</f>
        <v>1378.55</v>
      </c>
      <c r="E510" s="48">
        <f>E511</f>
        <v>1563.07</v>
      </c>
      <c r="F510" s="50">
        <f>F511</f>
        <v>991.48</v>
      </c>
      <c r="G510" s="50">
        <f>G511</f>
        <v>991.48</v>
      </c>
      <c r="H510" s="60"/>
      <c r="K510" s="48">
        <f>K511</f>
        <v>1624.4</v>
      </c>
      <c r="L510" s="67">
        <f t="shared" si="12"/>
        <v>103.92368863838473</v>
      </c>
    </row>
    <row r="511" spans="1:12" ht="73.900000000000006" customHeight="1">
      <c r="A511" s="18" t="s">
        <v>5</v>
      </c>
      <c r="B511" s="7" t="s">
        <v>89</v>
      </c>
      <c r="C511" s="7">
        <v>100</v>
      </c>
      <c r="D511" s="48">
        <v>1378.55</v>
      </c>
      <c r="E511" s="48">
        <v>1563.07</v>
      </c>
      <c r="F511" s="50">
        <v>991.48</v>
      </c>
      <c r="G511" s="50">
        <v>991.48</v>
      </c>
      <c r="H511" s="60"/>
      <c r="K511" s="67">
        <v>1624.4</v>
      </c>
      <c r="L511" s="67">
        <f t="shared" si="12"/>
        <v>103.92368863838473</v>
      </c>
    </row>
    <row r="512" spans="1:12" ht="35.65" customHeight="1">
      <c r="A512" s="5" t="s">
        <v>38</v>
      </c>
      <c r="B512" s="7" t="s">
        <v>90</v>
      </c>
      <c r="C512" s="7" t="s">
        <v>4</v>
      </c>
      <c r="D512" s="48">
        <f>D513+D517+D520+D523</f>
        <v>69823.64</v>
      </c>
      <c r="E512" s="48">
        <f>E513+E517+E520+E523</f>
        <v>75836.92</v>
      </c>
      <c r="F512" s="48" t="e">
        <f>F513+F517+F520+#REF!+#REF!+F526+F528+F534+#REF!+#REF!+F537</f>
        <v>#REF!</v>
      </c>
      <c r="G512" s="48" t="e">
        <f>G513+G517+G520+#REF!+#REF!+G526+G528+G534+#REF!+#REF!+G537</f>
        <v>#REF!</v>
      </c>
      <c r="H512" s="60"/>
      <c r="K512" s="48">
        <f>K513+K517+K520+K523</f>
        <v>75533.000000000015</v>
      </c>
      <c r="L512" s="67">
        <f t="shared" si="12"/>
        <v>99.599245328001203</v>
      </c>
    </row>
    <row r="513" spans="1:12" ht="34.9" customHeight="1">
      <c r="A513" s="5" t="s">
        <v>11</v>
      </c>
      <c r="B513" s="7" t="s">
        <v>91</v>
      </c>
      <c r="C513" s="7" t="s">
        <v>4</v>
      </c>
      <c r="D513" s="48">
        <f>D514+D515+D516</f>
        <v>7902.44</v>
      </c>
      <c r="E513" s="48">
        <f>E514+E515+E516</f>
        <v>5613.7</v>
      </c>
      <c r="F513" s="50">
        <f>F514+F515+F516</f>
        <v>7308.61</v>
      </c>
      <c r="G513" s="50">
        <f>G514+G515+G516</f>
        <v>7803.07</v>
      </c>
      <c r="H513" s="60"/>
      <c r="K513" s="48">
        <f>K514+K515+K516</f>
        <v>5305.1</v>
      </c>
      <c r="L513" s="67">
        <f t="shared" si="12"/>
        <v>94.502734381958433</v>
      </c>
    </row>
    <row r="514" spans="1:12" ht="69" customHeight="1">
      <c r="A514" s="5" t="s">
        <v>13</v>
      </c>
      <c r="B514" s="7" t="s">
        <v>91</v>
      </c>
      <c r="C514" s="7">
        <v>100</v>
      </c>
      <c r="D514" s="48">
        <v>2007.08</v>
      </c>
      <c r="E514" s="48">
        <v>2009.26</v>
      </c>
      <c r="F514" s="50">
        <v>726.03</v>
      </c>
      <c r="G514" s="50">
        <v>726.03</v>
      </c>
      <c r="H514" s="60"/>
      <c r="K514" s="67">
        <v>1853.05</v>
      </c>
      <c r="L514" s="67">
        <f t="shared" si="12"/>
        <v>92.22549595373421</v>
      </c>
    </row>
    <row r="515" spans="1:12" ht="39" customHeight="1">
      <c r="A515" s="5" t="s">
        <v>6</v>
      </c>
      <c r="B515" s="7" t="s">
        <v>91</v>
      </c>
      <c r="C515" s="7">
        <v>200</v>
      </c>
      <c r="D515" s="48">
        <v>5210.96</v>
      </c>
      <c r="E515" s="48">
        <v>3053.39</v>
      </c>
      <c r="F515" s="50">
        <v>6159.58</v>
      </c>
      <c r="G515" s="50">
        <v>6654.04</v>
      </c>
      <c r="H515" s="60"/>
      <c r="K515" s="67">
        <v>3093.76</v>
      </c>
      <c r="L515" s="67">
        <f t="shared" si="12"/>
        <v>101.32213703457469</v>
      </c>
    </row>
    <row r="516" spans="1:12">
      <c r="A516" s="5" t="s">
        <v>8</v>
      </c>
      <c r="B516" s="7" t="s">
        <v>91</v>
      </c>
      <c r="C516" s="7">
        <v>800</v>
      </c>
      <c r="D516" s="48">
        <v>684.4</v>
      </c>
      <c r="E516" s="48">
        <v>551.04999999999995</v>
      </c>
      <c r="F516" s="50">
        <v>423</v>
      </c>
      <c r="G516" s="50">
        <v>423</v>
      </c>
      <c r="H516" s="60"/>
      <c r="K516" s="67">
        <v>358.29</v>
      </c>
      <c r="L516" s="67">
        <f t="shared" si="12"/>
        <v>65.019508211596062</v>
      </c>
    </row>
    <row r="517" spans="1:12" ht="37.5">
      <c r="A517" s="5" t="s">
        <v>12</v>
      </c>
      <c r="B517" s="7" t="s">
        <v>92</v>
      </c>
      <c r="C517" s="7" t="s">
        <v>4</v>
      </c>
      <c r="D517" s="48">
        <f>D518</f>
        <v>61300.79</v>
      </c>
      <c r="E517" s="48">
        <f>E518+E519</f>
        <v>69575.75</v>
      </c>
      <c r="F517" s="50">
        <f>F518</f>
        <v>13814.35</v>
      </c>
      <c r="G517" s="50">
        <f>G518</f>
        <v>13814.35</v>
      </c>
      <c r="H517" s="60"/>
      <c r="K517" s="48">
        <f>K518+K519</f>
        <v>69580.430000000008</v>
      </c>
      <c r="L517" s="67">
        <f t="shared" si="12"/>
        <v>100.00672648156865</v>
      </c>
    </row>
    <row r="518" spans="1:12" ht="58.15" customHeight="1">
      <c r="A518" s="18" t="s">
        <v>5</v>
      </c>
      <c r="B518" s="7" t="s">
        <v>92</v>
      </c>
      <c r="C518" s="7">
        <v>100</v>
      </c>
      <c r="D518" s="48">
        <v>61300.79</v>
      </c>
      <c r="E518" s="48">
        <v>69548.61</v>
      </c>
      <c r="F518" s="50">
        <v>13814.35</v>
      </c>
      <c r="G518" s="50">
        <v>13814.35</v>
      </c>
      <c r="H518" s="60"/>
      <c r="K518" s="67">
        <v>69553.3</v>
      </c>
      <c r="L518" s="67">
        <f t="shared" si="12"/>
        <v>100.00674348488059</v>
      </c>
    </row>
    <row r="519" spans="1:12">
      <c r="A519" s="5" t="s">
        <v>7</v>
      </c>
      <c r="B519" s="7" t="s">
        <v>92</v>
      </c>
      <c r="C519" s="7">
        <v>300</v>
      </c>
      <c r="D519" s="48">
        <v>27.14</v>
      </c>
      <c r="E519" s="48">
        <v>27.14</v>
      </c>
      <c r="F519" s="50"/>
      <c r="G519" s="50"/>
      <c r="H519" s="60"/>
      <c r="K519" s="67">
        <v>27.13</v>
      </c>
      <c r="L519" s="67">
        <f t="shared" si="12"/>
        <v>99.963154016212229</v>
      </c>
    </row>
    <row r="520" spans="1:12" ht="40.5" customHeight="1">
      <c r="A520" s="5" t="s">
        <v>18</v>
      </c>
      <c r="B520" s="7" t="s">
        <v>93</v>
      </c>
      <c r="C520" s="7" t="s">
        <v>4</v>
      </c>
      <c r="D520" s="48">
        <f>D521+D522</f>
        <v>580.31000000000006</v>
      </c>
      <c r="E520" s="48">
        <f>E521+E522</f>
        <v>607.37</v>
      </c>
      <c r="F520" s="50">
        <f>F524</f>
        <v>200</v>
      </c>
      <c r="G520" s="50">
        <f>G524</f>
        <v>200</v>
      </c>
      <c r="H520" s="60"/>
      <c r="K520" s="48">
        <f>K521+K522</f>
        <v>607.37</v>
      </c>
      <c r="L520" s="67">
        <f t="shared" si="12"/>
        <v>100</v>
      </c>
    </row>
    <row r="521" spans="1:12" ht="75.599999999999994" customHeight="1">
      <c r="A521" s="18" t="s">
        <v>5</v>
      </c>
      <c r="B521" s="7" t="s">
        <v>93</v>
      </c>
      <c r="C521" s="7">
        <v>100</v>
      </c>
      <c r="D521" s="48">
        <v>479.05</v>
      </c>
      <c r="E521" s="48">
        <v>564.61</v>
      </c>
      <c r="F521" s="50"/>
      <c r="G521" s="50"/>
      <c r="H521" s="60"/>
      <c r="K521" s="67">
        <v>564.61</v>
      </c>
      <c r="L521" s="67">
        <f t="shared" si="12"/>
        <v>100</v>
      </c>
    </row>
    <row r="522" spans="1:12" ht="36" customHeight="1">
      <c r="A522" s="18" t="s">
        <v>6</v>
      </c>
      <c r="B522" s="7" t="s">
        <v>93</v>
      </c>
      <c r="C522" s="7">
        <v>200</v>
      </c>
      <c r="D522" s="48">
        <v>101.26</v>
      </c>
      <c r="E522" s="48">
        <v>42.76</v>
      </c>
      <c r="F522" s="50"/>
      <c r="G522" s="50"/>
      <c r="H522" s="60"/>
      <c r="K522" s="67">
        <v>42.76</v>
      </c>
      <c r="L522" s="67">
        <f t="shared" si="12"/>
        <v>100</v>
      </c>
    </row>
    <row r="523" spans="1:12" ht="41.25" customHeight="1">
      <c r="A523" s="19" t="s">
        <v>174</v>
      </c>
      <c r="B523" s="7" t="s">
        <v>94</v>
      </c>
      <c r="C523" s="7" t="s">
        <v>4</v>
      </c>
      <c r="D523" s="48">
        <f>D524</f>
        <v>40.1</v>
      </c>
      <c r="E523" s="48">
        <f>E524</f>
        <v>40.1</v>
      </c>
      <c r="F523" s="50"/>
      <c r="G523" s="50"/>
      <c r="H523" s="60"/>
      <c r="K523" s="48">
        <f>K524</f>
        <v>40.1</v>
      </c>
      <c r="L523" s="67">
        <f t="shared" si="12"/>
        <v>100</v>
      </c>
    </row>
    <row r="524" spans="1:12" ht="18" customHeight="1">
      <c r="A524" s="5" t="s">
        <v>6</v>
      </c>
      <c r="B524" s="7" t="s">
        <v>94</v>
      </c>
      <c r="C524" s="7">
        <v>200</v>
      </c>
      <c r="D524" s="48">
        <v>40.1</v>
      </c>
      <c r="E524" s="48">
        <v>40.1</v>
      </c>
      <c r="F524" s="50">
        <v>200</v>
      </c>
      <c r="G524" s="50">
        <v>200</v>
      </c>
      <c r="H524" s="60"/>
      <c r="K524" s="67">
        <v>40.1</v>
      </c>
      <c r="L524" s="67">
        <f t="shared" si="12"/>
        <v>100</v>
      </c>
    </row>
    <row r="525" spans="1:12" ht="39.6" customHeight="1">
      <c r="A525" s="5" t="s">
        <v>27</v>
      </c>
      <c r="B525" s="7" t="s">
        <v>95</v>
      </c>
      <c r="C525" s="7" t="s">
        <v>4</v>
      </c>
      <c r="D525" s="48">
        <f>D526</f>
        <v>25.18</v>
      </c>
      <c r="E525" s="48">
        <f>E526</f>
        <v>25.18</v>
      </c>
      <c r="F525" s="50"/>
      <c r="G525" s="50"/>
      <c r="H525" s="60"/>
      <c r="K525" s="48">
        <f>K526</f>
        <v>6.1</v>
      </c>
      <c r="L525" s="67">
        <f t="shared" si="12"/>
        <v>24.225575853852263</v>
      </c>
    </row>
    <row r="526" spans="1:12" ht="59.25" customHeight="1">
      <c r="A526" s="5" t="s">
        <v>183</v>
      </c>
      <c r="B526" s="7" t="s">
        <v>96</v>
      </c>
      <c r="C526" s="7" t="s">
        <v>4</v>
      </c>
      <c r="D526" s="48">
        <f>D527</f>
        <v>25.18</v>
      </c>
      <c r="E526" s="48">
        <f>E527</f>
        <v>25.18</v>
      </c>
      <c r="F526" s="50">
        <f>F527</f>
        <v>0.98</v>
      </c>
      <c r="G526" s="50">
        <f>G527</f>
        <v>67.88</v>
      </c>
      <c r="H526" s="60"/>
      <c r="K526" s="48">
        <f>K527</f>
        <v>6.1</v>
      </c>
      <c r="L526" s="67">
        <f t="shared" ref="L526:L590" si="13">K526/E526*100</f>
        <v>24.225575853852263</v>
      </c>
    </row>
    <row r="527" spans="1:12" ht="39.6" customHeight="1">
      <c r="A527" s="5" t="s">
        <v>6</v>
      </c>
      <c r="B527" s="7" t="s">
        <v>96</v>
      </c>
      <c r="C527" s="7">
        <v>200</v>
      </c>
      <c r="D527" s="48">
        <v>25.18</v>
      </c>
      <c r="E527" s="48">
        <v>25.18</v>
      </c>
      <c r="F527" s="50">
        <v>0.98</v>
      </c>
      <c r="G527" s="50">
        <v>67.88</v>
      </c>
      <c r="H527" s="60"/>
      <c r="K527" s="67">
        <v>6.1</v>
      </c>
      <c r="L527" s="67">
        <f t="shared" si="13"/>
        <v>24.225575853852263</v>
      </c>
    </row>
    <row r="528" spans="1:12">
      <c r="A528" s="43" t="s">
        <v>407</v>
      </c>
      <c r="B528" s="7" t="s">
        <v>97</v>
      </c>
      <c r="C528" s="7" t="s">
        <v>4</v>
      </c>
      <c r="D528" s="48">
        <f>D532+D529</f>
        <v>375</v>
      </c>
      <c r="E528" s="48">
        <f>E532+E529</f>
        <v>15758.98</v>
      </c>
      <c r="F528" s="50" t="e">
        <f>F532+#REF!</f>
        <v>#REF!</v>
      </c>
      <c r="G528" s="50" t="e">
        <f>G532+#REF!</f>
        <v>#REF!</v>
      </c>
      <c r="H528" s="60"/>
      <c r="K528" s="48">
        <f>K532+K529</f>
        <v>11057.28</v>
      </c>
      <c r="L528" s="67">
        <f t="shared" si="13"/>
        <v>70.164947223741649</v>
      </c>
    </row>
    <row r="529" spans="1:12" ht="37.5">
      <c r="A529" s="43" t="s">
        <v>519</v>
      </c>
      <c r="B529" s="7" t="s">
        <v>518</v>
      </c>
      <c r="C529" s="7" t="s">
        <v>4</v>
      </c>
      <c r="D529" s="48">
        <f>D530</f>
        <v>0</v>
      </c>
      <c r="E529" s="48">
        <f>E530</f>
        <v>15758.98</v>
      </c>
      <c r="F529" s="50"/>
      <c r="G529" s="50"/>
      <c r="H529" s="60"/>
      <c r="K529" s="48">
        <f>K530</f>
        <v>11057.28</v>
      </c>
      <c r="L529" s="67">
        <f t="shared" si="13"/>
        <v>70.164947223741649</v>
      </c>
    </row>
    <row r="530" spans="1:12" ht="37.5">
      <c r="A530" s="5" t="s">
        <v>6</v>
      </c>
      <c r="B530" s="7" t="s">
        <v>518</v>
      </c>
      <c r="C530" s="7">
        <v>200</v>
      </c>
      <c r="D530" s="48">
        <v>0</v>
      </c>
      <c r="E530" s="48">
        <v>15758.98</v>
      </c>
      <c r="F530" s="50"/>
      <c r="G530" s="50"/>
      <c r="H530" s="60"/>
      <c r="K530" s="67">
        <v>11057.28</v>
      </c>
      <c r="L530" s="67">
        <f t="shared" si="13"/>
        <v>70.164947223741649</v>
      </c>
    </row>
    <row r="531" spans="1:12" ht="0.6" hidden="1" customHeight="1">
      <c r="A531" s="43"/>
      <c r="B531" s="7"/>
      <c r="C531" s="7"/>
      <c r="D531" s="48"/>
      <c r="E531" s="48"/>
      <c r="F531" s="50"/>
      <c r="G531" s="50"/>
      <c r="H531" s="60"/>
      <c r="K531" s="67"/>
      <c r="L531" s="67" t="e">
        <f t="shared" si="13"/>
        <v>#DIV/0!</v>
      </c>
    </row>
    <row r="532" spans="1:12" ht="24" customHeight="1">
      <c r="A532" s="5" t="s">
        <v>33</v>
      </c>
      <c r="B532" s="7" t="s">
        <v>98</v>
      </c>
      <c r="C532" s="7" t="s">
        <v>4</v>
      </c>
      <c r="D532" s="48">
        <f>D533</f>
        <v>375</v>
      </c>
      <c r="E532" s="48">
        <f>E533</f>
        <v>0</v>
      </c>
      <c r="F532" s="50">
        <v>303.92</v>
      </c>
      <c r="G532" s="50">
        <v>303.92</v>
      </c>
      <c r="H532" s="60"/>
      <c r="K532" s="48">
        <f>K533</f>
        <v>0</v>
      </c>
      <c r="L532" s="67"/>
    </row>
    <row r="533" spans="1:12" ht="24" customHeight="1">
      <c r="A533" s="5" t="s">
        <v>8</v>
      </c>
      <c r="B533" s="7" t="s">
        <v>98</v>
      </c>
      <c r="C533" s="7">
        <v>200</v>
      </c>
      <c r="D533" s="48">
        <v>375</v>
      </c>
      <c r="E533" s="48">
        <v>0</v>
      </c>
      <c r="F533" s="50"/>
      <c r="G533" s="50"/>
      <c r="H533" s="60"/>
      <c r="K533" s="67"/>
      <c r="L533" s="67"/>
    </row>
    <row r="534" spans="1:12" ht="36" customHeight="1">
      <c r="A534" s="5" t="s">
        <v>30</v>
      </c>
      <c r="B534" s="7" t="s">
        <v>99</v>
      </c>
      <c r="C534" s="7" t="s">
        <v>4</v>
      </c>
      <c r="D534" s="48">
        <f>D535+D537+D541+D545+D549+D551+D554+D562+D564+D567+D539+D547</f>
        <v>27023.15</v>
      </c>
      <c r="E534" s="48">
        <f>E535+E537+E541+E545+E549+E551+E554+E562+E564+E567+E539+E547</f>
        <v>36339.99</v>
      </c>
      <c r="F534" s="50" t="e">
        <f>#REF!</f>
        <v>#REF!</v>
      </c>
      <c r="G534" s="50" t="e">
        <f>#REF!</f>
        <v>#REF!</v>
      </c>
      <c r="H534" s="60"/>
      <c r="K534" s="48">
        <f>K535+K537+K541+K545+K549+K551+K554+K562+K564+K567+K539+K547</f>
        <v>35417.78</v>
      </c>
      <c r="L534" s="67">
        <f t="shared" si="13"/>
        <v>97.462272279106301</v>
      </c>
    </row>
    <row r="535" spans="1:12" ht="39.6" customHeight="1">
      <c r="A535" s="34" t="s">
        <v>11</v>
      </c>
      <c r="B535" s="7" t="s">
        <v>305</v>
      </c>
      <c r="C535" s="7" t="s">
        <v>4</v>
      </c>
      <c r="D535" s="48">
        <f>D536</f>
        <v>6</v>
      </c>
      <c r="E535" s="48">
        <f>E536</f>
        <v>3.6</v>
      </c>
      <c r="F535" s="50"/>
      <c r="G535" s="50"/>
      <c r="H535" s="60"/>
      <c r="K535" s="48">
        <f>K536</f>
        <v>3.6</v>
      </c>
      <c r="L535" s="67">
        <f t="shared" si="13"/>
        <v>100</v>
      </c>
    </row>
    <row r="536" spans="1:12" ht="37.15" customHeight="1">
      <c r="A536" s="5" t="s">
        <v>6</v>
      </c>
      <c r="B536" s="7" t="s">
        <v>305</v>
      </c>
      <c r="C536" s="7">
        <v>200</v>
      </c>
      <c r="D536" s="48">
        <v>6</v>
      </c>
      <c r="E536" s="48">
        <v>3.6</v>
      </c>
      <c r="F536" s="50"/>
      <c r="G536" s="50"/>
      <c r="H536" s="60"/>
      <c r="K536" s="67">
        <v>3.6</v>
      </c>
      <c r="L536" s="67">
        <f t="shared" si="13"/>
        <v>100</v>
      </c>
    </row>
    <row r="537" spans="1:12" ht="30.6" customHeight="1">
      <c r="A537" s="5" t="s">
        <v>28</v>
      </c>
      <c r="B537" s="7" t="s">
        <v>100</v>
      </c>
      <c r="C537" s="7" t="s">
        <v>4</v>
      </c>
      <c r="D537" s="48">
        <f>D538</f>
        <v>357.75</v>
      </c>
      <c r="E537" s="48">
        <f>E538</f>
        <v>571.92999999999995</v>
      </c>
      <c r="F537" s="50" t="e">
        <f>F538+#REF!</f>
        <v>#REF!</v>
      </c>
      <c r="G537" s="50" t="e">
        <f>G538+#REF!</f>
        <v>#REF!</v>
      </c>
      <c r="H537" s="60"/>
      <c r="K537" s="48">
        <f>K538</f>
        <v>521.92999999999995</v>
      </c>
      <c r="L537" s="67">
        <f t="shared" si="13"/>
        <v>91.257671393352339</v>
      </c>
    </row>
    <row r="538" spans="1:12" ht="56.25" customHeight="1">
      <c r="A538" s="5" t="s">
        <v>13</v>
      </c>
      <c r="B538" s="7" t="s">
        <v>100</v>
      </c>
      <c r="C538" s="7">
        <v>100</v>
      </c>
      <c r="D538" s="48">
        <v>357.75</v>
      </c>
      <c r="E538" s="48">
        <v>571.92999999999995</v>
      </c>
      <c r="F538" s="50">
        <v>514.79</v>
      </c>
      <c r="G538" s="50">
        <v>514.79</v>
      </c>
      <c r="H538" s="60"/>
      <c r="K538" s="67">
        <v>521.92999999999995</v>
      </c>
      <c r="L538" s="67">
        <f t="shared" si="13"/>
        <v>91.257671393352339</v>
      </c>
    </row>
    <row r="539" spans="1:12" ht="24.75" customHeight="1">
      <c r="A539" s="5" t="s">
        <v>368</v>
      </c>
      <c r="B539" s="7" t="s">
        <v>461</v>
      </c>
      <c r="C539" s="7" t="s">
        <v>4</v>
      </c>
      <c r="D539" s="48">
        <f>D540</f>
        <v>30</v>
      </c>
      <c r="E539" s="48">
        <f>E540</f>
        <v>82.3</v>
      </c>
      <c r="F539" s="50"/>
      <c r="G539" s="50"/>
      <c r="H539" s="60"/>
      <c r="K539" s="48">
        <f>K540</f>
        <v>52</v>
      </c>
      <c r="L539" s="67">
        <f t="shared" si="13"/>
        <v>63.183475091130013</v>
      </c>
    </row>
    <row r="540" spans="1:12" ht="34.9" customHeight="1">
      <c r="A540" s="5" t="s">
        <v>6</v>
      </c>
      <c r="B540" s="7" t="s">
        <v>461</v>
      </c>
      <c r="C540" s="7">
        <v>200</v>
      </c>
      <c r="D540" s="48">
        <v>30</v>
      </c>
      <c r="E540" s="48">
        <v>82.3</v>
      </c>
      <c r="F540" s="50"/>
      <c r="G540" s="50"/>
      <c r="H540" s="60"/>
      <c r="K540" s="67">
        <v>52</v>
      </c>
      <c r="L540" s="67">
        <f t="shared" si="13"/>
        <v>63.183475091130013</v>
      </c>
    </row>
    <row r="541" spans="1:12" ht="40.5" customHeight="1">
      <c r="A541" s="5" t="s">
        <v>278</v>
      </c>
      <c r="B541" s="7" t="s">
        <v>279</v>
      </c>
      <c r="C541" s="7" t="s">
        <v>4</v>
      </c>
      <c r="D541" s="48">
        <f>D542+D543+D544</f>
        <v>14362.590000000002</v>
      </c>
      <c r="E541" s="48">
        <f>E542+E543+E544</f>
        <v>14967.57</v>
      </c>
      <c r="F541" s="50"/>
      <c r="G541" s="50"/>
      <c r="H541" s="60"/>
      <c r="K541" s="48">
        <f>K542+K543+K544</f>
        <v>14957.989999999998</v>
      </c>
      <c r="L541" s="67">
        <f t="shared" si="13"/>
        <v>99.935994954424785</v>
      </c>
    </row>
    <row r="542" spans="1:12" ht="56.25" customHeight="1">
      <c r="A542" s="5" t="s">
        <v>13</v>
      </c>
      <c r="B542" s="7" t="s">
        <v>279</v>
      </c>
      <c r="C542" s="7">
        <v>100</v>
      </c>
      <c r="D542" s="48">
        <v>12370.29</v>
      </c>
      <c r="E542" s="48">
        <v>13249.25</v>
      </c>
      <c r="F542" s="50"/>
      <c r="G542" s="50"/>
      <c r="H542" s="60"/>
      <c r="K542" s="67">
        <v>13248.97</v>
      </c>
      <c r="L542" s="67">
        <f t="shared" si="13"/>
        <v>99.997886672830532</v>
      </c>
    </row>
    <row r="543" spans="1:12" ht="34.9" customHeight="1">
      <c r="A543" s="5" t="s">
        <v>6</v>
      </c>
      <c r="B543" s="7" t="s">
        <v>279</v>
      </c>
      <c r="C543" s="7">
        <v>200</v>
      </c>
      <c r="D543" s="48">
        <v>1968.1</v>
      </c>
      <c r="E543" s="48">
        <v>1714.27</v>
      </c>
      <c r="F543" s="50"/>
      <c r="G543" s="50"/>
      <c r="H543" s="60"/>
      <c r="K543" s="67">
        <v>1706.47</v>
      </c>
      <c r="L543" s="67">
        <f t="shared" si="13"/>
        <v>99.544995829128439</v>
      </c>
    </row>
    <row r="544" spans="1:12" ht="29.25" customHeight="1">
      <c r="A544" s="5" t="s">
        <v>8</v>
      </c>
      <c r="B544" s="7" t="s">
        <v>279</v>
      </c>
      <c r="C544" s="7">
        <v>800</v>
      </c>
      <c r="D544" s="48">
        <v>24.2</v>
      </c>
      <c r="E544" s="48">
        <v>4.05</v>
      </c>
      <c r="F544" s="50"/>
      <c r="G544" s="50"/>
      <c r="H544" s="60"/>
      <c r="K544" s="67">
        <v>2.5499999999999998</v>
      </c>
      <c r="L544" s="67">
        <f t="shared" si="13"/>
        <v>62.962962962962962</v>
      </c>
    </row>
    <row r="545" spans="1:12" ht="40.5" customHeight="1">
      <c r="A545" s="5" t="s">
        <v>293</v>
      </c>
      <c r="B545" s="7" t="s">
        <v>294</v>
      </c>
      <c r="C545" s="7" t="s">
        <v>4</v>
      </c>
      <c r="D545" s="48">
        <f>D546</f>
        <v>10</v>
      </c>
      <c r="E545" s="48">
        <f>E546</f>
        <v>0.72</v>
      </c>
      <c r="F545" s="50"/>
      <c r="G545" s="50"/>
      <c r="H545" s="60"/>
      <c r="K545" s="48">
        <f>K546</f>
        <v>0.72</v>
      </c>
      <c r="L545" s="67">
        <f t="shared" si="13"/>
        <v>100</v>
      </c>
    </row>
    <row r="546" spans="1:12" ht="36.6" customHeight="1">
      <c r="A546" s="5" t="s">
        <v>6</v>
      </c>
      <c r="B546" s="7" t="s">
        <v>294</v>
      </c>
      <c r="C546" s="7">
        <v>200</v>
      </c>
      <c r="D546" s="48">
        <v>10</v>
      </c>
      <c r="E546" s="48">
        <v>0.72</v>
      </c>
      <c r="F546" s="50"/>
      <c r="G546" s="50"/>
      <c r="H546" s="60"/>
      <c r="K546" s="67">
        <v>0.72</v>
      </c>
      <c r="L546" s="67">
        <f t="shared" si="13"/>
        <v>100</v>
      </c>
    </row>
    <row r="547" spans="1:12" ht="19.5" customHeight="1">
      <c r="A547" s="5" t="s">
        <v>501</v>
      </c>
      <c r="B547" s="7" t="s">
        <v>500</v>
      </c>
      <c r="C547" s="7" t="s">
        <v>4</v>
      </c>
      <c r="D547" s="48">
        <f>D548</f>
        <v>0</v>
      </c>
      <c r="E547" s="48">
        <f>E548</f>
        <v>5094.17</v>
      </c>
      <c r="F547" s="50"/>
      <c r="G547" s="50"/>
      <c r="H547" s="60"/>
      <c r="K547" s="48">
        <f>K548</f>
        <v>5094.17</v>
      </c>
      <c r="L547" s="67">
        <f t="shared" si="13"/>
        <v>100</v>
      </c>
    </row>
    <row r="548" spans="1:12" ht="19.5" customHeight="1">
      <c r="A548" s="5" t="s">
        <v>7</v>
      </c>
      <c r="B548" s="7" t="s">
        <v>500</v>
      </c>
      <c r="C548" s="7">
        <v>300</v>
      </c>
      <c r="D548" s="48">
        <v>0</v>
      </c>
      <c r="E548" s="48">
        <v>5094.17</v>
      </c>
      <c r="F548" s="50"/>
      <c r="G548" s="50"/>
      <c r="H548" s="60"/>
      <c r="K548" s="67">
        <v>5094.17</v>
      </c>
      <c r="L548" s="67">
        <f t="shared" si="13"/>
        <v>100</v>
      </c>
    </row>
    <row r="549" spans="1:12" ht="42.75" customHeight="1">
      <c r="A549" s="5" t="s">
        <v>445</v>
      </c>
      <c r="B549" s="7" t="s">
        <v>446</v>
      </c>
      <c r="C549" s="7" t="s">
        <v>4</v>
      </c>
      <c r="D549" s="48">
        <f>D550</f>
        <v>3907.46</v>
      </c>
      <c r="E549" s="48">
        <f>E550</f>
        <v>4238.6099999999997</v>
      </c>
      <c r="F549" s="50"/>
      <c r="G549" s="50"/>
      <c r="H549" s="60"/>
      <c r="K549" s="48">
        <f>K550</f>
        <v>4210.1499999999996</v>
      </c>
      <c r="L549" s="67">
        <f t="shared" si="13"/>
        <v>99.328553464461223</v>
      </c>
    </row>
    <row r="550" spans="1:12" ht="19.5" customHeight="1">
      <c r="A550" s="5" t="s">
        <v>6</v>
      </c>
      <c r="B550" s="7" t="s">
        <v>446</v>
      </c>
      <c r="C550" s="7">
        <v>200</v>
      </c>
      <c r="D550" s="48">
        <v>3907.46</v>
      </c>
      <c r="E550" s="48">
        <v>4238.6099999999997</v>
      </c>
      <c r="F550" s="50"/>
      <c r="G550" s="50"/>
      <c r="H550" s="60"/>
      <c r="K550" s="67">
        <v>4210.1499999999996</v>
      </c>
      <c r="L550" s="67">
        <f t="shared" si="13"/>
        <v>99.328553464461223</v>
      </c>
    </row>
    <row r="551" spans="1:12" ht="40.5" customHeight="1">
      <c r="A551" s="5" t="s">
        <v>447</v>
      </c>
      <c r="B551" s="7" t="s">
        <v>448</v>
      </c>
      <c r="C551" s="7" t="s">
        <v>4</v>
      </c>
      <c r="D551" s="48">
        <f>D552</f>
        <v>6920.1</v>
      </c>
      <c r="E551" s="48">
        <f>E552+E553</f>
        <v>9842.77</v>
      </c>
      <c r="F551" s="50"/>
      <c r="G551" s="50"/>
      <c r="H551" s="60"/>
      <c r="K551" s="48">
        <f>K552+K553</f>
        <v>9190.73</v>
      </c>
      <c r="L551" s="67">
        <f t="shared" si="13"/>
        <v>93.375442075757121</v>
      </c>
    </row>
    <row r="552" spans="1:12" ht="40.9" customHeight="1">
      <c r="A552" s="5" t="s">
        <v>6</v>
      </c>
      <c r="B552" s="7" t="s">
        <v>448</v>
      </c>
      <c r="C552" s="7">
        <v>200</v>
      </c>
      <c r="D552" s="48">
        <v>6920.1</v>
      </c>
      <c r="E552" s="48">
        <v>9819.68</v>
      </c>
      <c r="F552" s="50"/>
      <c r="G552" s="50"/>
      <c r="H552" s="60"/>
      <c r="K552" s="67">
        <v>9159.76</v>
      </c>
      <c r="L552" s="67">
        <f t="shared" si="13"/>
        <v>93.279618073094028</v>
      </c>
    </row>
    <row r="553" spans="1:12" ht="22.9" customHeight="1">
      <c r="A553" s="5" t="s">
        <v>8</v>
      </c>
      <c r="B553" s="7" t="s">
        <v>448</v>
      </c>
      <c r="C553" s="7">
        <v>800</v>
      </c>
      <c r="D553" s="48">
        <v>0</v>
      </c>
      <c r="E553" s="48">
        <v>23.09</v>
      </c>
      <c r="F553" s="50"/>
      <c r="G553" s="50"/>
      <c r="H553" s="60"/>
      <c r="K553" s="67">
        <v>30.97</v>
      </c>
      <c r="L553" s="67">
        <f t="shared" ref="L553" si="14">K553/E553*100</f>
        <v>134.12732784755306</v>
      </c>
    </row>
    <row r="554" spans="1:12" ht="21.75" customHeight="1">
      <c r="A554" s="44" t="s">
        <v>29</v>
      </c>
      <c r="B554" s="7" t="s">
        <v>101</v>
      </c>
      <c r="C554" s="7" t="s">
        <v>4</v>
      </c>
      <c r="D554" s="48">
        <f>D555+D556</f>
        <v>309.25</v>
      </c>
      <c r="E554" s="48">
        <f>E555+E556</f>
        <v>369.25</v>
      </c>
      <c r="F554" s="50">
        <f>F555</f>
        <v>200</v>
      </c>
      <c r="G554" s="50">
        <f>G555</f>
        <v>200</v>
      </c>
      <c r="H554" s="60"/>
      <c r="K554" s="48">
        <f>K555+K556</f>
        <v>275.52</v>
      </c>
      <c r="L554" s="67">
        <f t="shared" si="13"/>
        <v>74.616113744075832</v>
      </c>
    </row>
    <row r="555" spans="1:12" ht="37.5">
      <c r="A555" s="5" t="s">
        <v>6</v>
      </c>
      <c r="B555" s="7" t="s">
        <v>101</v>
      </c>
      <c r="C555" s="7">
        <v>200</v>
      </c>
      <c r="D555" s="48">
        <v>200</v>
      </c>
      <c r="E555" s="48">
        <v>194</v>
      </c>
      <c r="F555" s="50">
        <f>F556</f>
        <v>200</v>
      </c>
      <c r="G555" s="50">
        <f>G556</f>
        <v>200</v>
      </c>
      <c r="H555" s="60"/>
      <c r="K555" s="67">
        <v>117.75</v>
      </c>
      <c r="L555" s="67">
        <f t="shared" si="13"/>
        <v>60.69587628865979</v>
      </c>
    </row>
    <row r="556" spans="1:12" ht="18" customHeight="1">
      <c r="A556" s="5" t="s">
        <v>8</v>
      </c>
      <c r="B556" s="7" t="s">
        <v>101</v>
      </c>
      <c r="C556" s="7">
        <v>800</v>
      </c>
      <c r="D556" s="48">
        <v>109.25</v>
      </c>
      <c r="E556" s="48">
        <v>175.25</v>
      </c>
      <c r="F556" s="50">
        <v>200</v>
      </c>
      <c r="G556" s="50">
        <v>200</v>
      </c>
      <c r="H556" s="60"/>
      <c r="K556" s="67">
        <v>157.77000000000001</v>
      </c>
      <c r="L556" s="67">
        <f t="shared" si="13"/>
        <v>90.025677603423688</v>
      </c>
    </row>
    <row r="557" spans="1:12" ht="45.6" hidden="1" customHeight="1">
      <c r="A557" s="5" t="s">
        <v>280</v>
      </c>
      <c r="B557" s="7" t="s">
        <v>281</v>
      </c>
      <c r="C557" s="7" t="s">
        <v>4</v>
      </c>
      <c r="D557" s="48">
        <f>D559+D561+D558+D560</f>
        <v>0</v>
      </c>
      <c r="E557" s="48">
        <f>E559+E561+E558+E560</f>
        <v>0</v>
      </c>
      <c r="F557" s="50"/>
      <c r="G557" s="50"/>
      <c r="H557" s="60"/>
      <c r="K557" s="48">
        <f>K559+K561+K558+K560</f>
        <v>0</v>
      </c>
      <c r="L557" s="67" t="e">
        <f t="shared" si="13"/>
        <v>#DIV/0!</v>
      </c>
    </row>
    <row r="558" spans="1:12" ht="72" hidden="1" customHeight="1">
      <c r="A558" s="5" t="s">
        <v>13</v>
      </c>
      <c r="B558" s="7" t="s">
        <v>281</v>
      </c>
      <c r="C558" s="7">
        <v>100</v>
      </c>
      <c r="D558" s="48">
        <v>0</v>
      </c>
      <c r="E558" s="48">
        <v>0</v>
      </c>
      <c r="F558" s="50"/>
      <c r="G558" s="50"/>
      <c r="H558" s="60"/>
      <c r="K558" s="67">
        <v>0</v>
      </c>
      <c r="L558" s="67" t="e">
        <f t="shared" si="13"/>
        <v>#DIV/0!</v>
      </c>
    </row>
    <row r="559" spans="1:12" ht="18.600000000000001" hidden="1" customHeight="1">
      <c r="A559" s="5" t="s">
        <v>6</v>
      </c>
      <c r="B559" s="7" t="s">
        <v>281</v>
      </c>
      <c r="C559" s="7">
        <v>200</v>
      </c>
      <c r="D559" s="48">
        <v>0</v>
      </c>
      <c r="E559" s="48">
        <v>0</v>
      </c>
      <c r="F559" s="50"/>
      <c r="G559" s="50"/>
      <c r="H559" s="60"/>
      <c r="K559" s="67">
        <v>0</v>
      </c>
      <c r="L559" s="67" t="e">
        <f t="shared" si="13"/>
        <v>#DIV/0!</v>
      </c>
    </row>
    <row r="560" spans="1:12" ht="18.600000000000001" hidden="1" customHeight="1">
      <c r="A560" s="5" t="s">
        <v>7</v>
      </c>
      <c r="B560" s="7" t="s">
        <v>281</v>
      </c>
      <c r="C560" s="7">
        <v>300</v>
      </c>
      <c r="D560" s="48">
        <v>0</v>
      </c>
      <c r="E560" s="48">
        <v>0</v>
      </c>
      <c r="F560" s="50"/>
      <c r="G560" s="50"/>
      <c r="H560" s="60"/>
      <c r="K560" s="67">
        <v>0</v>
      </c>
      <c r="L560" s="67" t="e">
        <f t="shared" si="13"/>
        <v>#DIV/0!</v>
      </c>
    </row>
    <row r="561" spans="1:12" ht="18.600000000000001" hidden="1" customHeight="1">
      <c r="A561" s="5" t="s">
        <v>8</v>
      </c>
      <c r="B561" s="7" t="s">
        <v>281</v>
      </c>
      <c r="C561" s="7">
        <v>800</v>
      </c>
      <c r="D561" s="48">
        <v>0</v>
      </c>
      <c r="E561" s="48">
        <v>0</v>
      </c>
      <c r="F561" s="50"/>
      <c r="G561" s="50"/>
      <c r="H561" s="60"/>
      <c r="K561" s="67">
        <v>0</v>
      </c>
      <c r="L561" s="67" t="e">
        <f t="shared" si="13"/>
        <v>#DIV/0!</v>
      </c>
    </row>
    <row r="562" spans="1:12" ht="18.75" customHeight="1">
      <c r="A562" s="14" t="s">
        <v>411</v>
      </c>
      <c r="B562" s="7" t="s">
        <v>410</v>
      </c>
      <c r="C562" s="7" t="s">
        <v>4</v>
      </c>
      <c r="D562" s="48">
        <f>D563</f>
        <v>17</v>
      </c>
      <c r="E562" s="48">
        <f>E563</f>
        <v>13</v>
      </c>
      <c r="F562" s="50"/>
      <c r="G562" s="50"/>
      <c r="H562" s="60"/>
      <c r="K562" s="48">
        <f>K563</f>
        <v>12.8</v>
      </c>
      <c r="L562" s="67">
        <f t="shared" si="13"/>
        <v>98.461538461538467</v>
      </c>
    </row>
    <row r="563" spans="1:12" ht="18.75" customHeight="1">
      <c r="A563" s="14" t="s">
        <v>412</v>
      </c>
      <c r="B563" s="7" t="s">
        <v>410</v>
      </c>
      <c r="C563" s="7">
        <v>700</v>
      </c>
      <c r="D563" s="48">
        <v>17</v>
      </c>
      <c r="E563" s="48">
        <v>13</v>
      </c>
      <c r="F563" s="50"/>
      <c r="G563" s="50"/>
      <c r="H563" s="60"/>
      <c r="K563" s="67">
        <v>12.8</v>
      </c>
      <c r="L563" s="67">
        <f t="shared" si="13"/>
        <v>98.461538461538467</v>
      </c>
    </row>
    <row r="564" spans="1:12" ht="42.75" customHeight="1">
      <c r="A564" s="20" t="s">
        <v>184</v>
      </c>
      <c r="B564" s="7" t="s">
        <v>102</v>
      </c>
      <c r="C564" s="7" t="s">
        <v>4</v>
      </c>
      <c r="D564" s="48">
        <f>D565+D566</f>
        <v>1100</v>
      </c>
      <c r="E564" s="48">
        <f>E565+E566</f>
        <v>1153.07</v>
      </c>
      <c r="F564" s="50"/>
      <c r="G564" s="50"/>
      <c r="H564" s="60"/>
      <c r="K564" s="48">
        <f>K565+K566</f>
        <v>1095.1699999999998</v>
      </c>
      <c r="L564" s="67">
        <f t="shared" si="13"/>
        <v>94.978622286591445</v>
      </c>
    </row>
    <row r="565" spans="1:12" ht="71.45" customHeight="1">
      <c r="A565" s="5" t="s">
        <v>13</v>
      </c>
      <c r="B565" s="7" t="s">
        <v>102</v>
      </c>
      <c r="C565" s="7">
        <v>100</v>
      </c>
      <c r="D565" s="48">
        <v>1081</v>
      </c>
      <c r="E565" s="48">
        <v>1134.32</v>
      </c>
      <c r="F565" s="50"/>
      <c r="G565" s="50"/>
      <c r="H565" s="60"/>
      <c r="K565" s="67">
        <v>1084.57</v>
      </c>
      <c r="L565" s="67">
        <f t="shared" si="13"/>
        <v>95.614112419775722</v>
      </c>
    </row>
    <row r="566" spans="1:12" ht="31.9" customHeight="1">
      <c r="A566" s="5" t="s">
        <v>6</v>
      </c>
      <c r="B566" s="7" t="s">
        <v>102</v>
      </c>
      <c r="C566" s="7">
        <v>200</v>
      </c>
      <c r="D566" s="48">
        <v>19</v>
      </c>
      <c r="E566" s="48">
        <v>18.75</v>
      </c>
      <c r="F566" s="50"/>
      <c r="G566" s="50"/>
      <c r="H566" s="60"/>
      <c r="K566" s="67">
        <v>10.6</v>
      </c>
      <c r="L566" s="67">
        <f t="shared" si="13"/>
        <v>56.533333333333339</v>
      </c>
    </row>
    <row r="567" spans="1:12" ht="42" customHeight="1">
      <c r="A567" s="5" t="s">
        <v>185</v>
      </c>
      <c r="B567" s="7" t="s">
        <v>103</v>
      </c>
      <c r="C567" s="7" t="s">
        <v>4</v>
      </c>
      <c r="D567" s="48">
        <f>D568</f>
        <v>3</v>
      </c>
      <c r="E567" s="48">
        <f>E568</f>
        <v>3</v>
      </c>
      <c r="F567" s="50"/>
      <c r="G567" s="50"/>
      <c r="H567" s="60"/>
      <c r="K567" s="48">
        <f>K568</f>
        <v>3</v>
      </c>
      <c r="L567" s="67">
        <f t="shared" si="13"/>
        <v>100</v>
      </c>
    </row>
    <row r="568" spans="1:12" ht="37.9" customHeight="1">
      <c r="A568" s="5" t="s">
        <v>6</v>
      </c>
      <c r="B568" s="7" t="s">
        <v>103</v>
      </c>
      <c r="C568" s="7">
        <v>200</v>
      </c>
      <c r="D568" s="48">
        <v>3</v>
      </c>
      <c r="E568" s="48">
        <v>3</v>
      </c>
      <c r="F568" s="50"/>
      <c r="G568" s="50"/>
      <c r="H568" s="60"/>
      <c r="K568" s="67">
        <v>3</v>
      </c>
      <c r="L568" s="67">
        <f t="shared" si="13"/>
        <v>100</v>
      </c>
    </row>
    <row r="569" spans="1:12" ht="37.9" customHeight="1">
      <c r="A569" s="5" t="s">
        <v>388</v>
      </c>
      <c r="B569" s="7" t="s">
        <v>386</v>
      </c>
      <c r="C569" s="7" t="s">
        <v>4</v>
      </c>
      <c r="D569" s="48">
        <f>D570</f>
        <v>0</v>
      </c>
      <c r="E569" s="48">
        <f>E570+E572</f>
        <v>229.29</v>
      </c>
      <c r="F569" s="50"/>
      <c r="G569" s="50"/>
      <c r="H569" s="60"/>
      <c r="K569" s="48">
        <f>K570+K572</f>
        <v>199.29</v>
      </c>
      <c r="L569" s="67">
        <f t="shared" si="13"/>
        <v>86.916132408740026</v>
      </c>
    </row>
    <row r="570" spans="1:12" ht="24" hidden="1" customHeight="1">
      <c r="A570" s="5" t="s">
        <v>389</v>
      </c>
      <c r="B570" s="7" t="s">
        <v>387</v>
      </c>
      <c r="C570" s="7" t="s">
        <v>4</v>
      </c>
      <c r="D570" s="48">
        <f>D571</f>
        <v>0</v>
      </c>
      <c r="E570" s="48">
        <f>E571</f>
        <v>0</v>
      </c>
      <c r="F570" s="50"/>
      <c r="G570" s="50"/>
      <c r="H570" s="60"/>
      <c r="K570" s="48">
        <f>K571</f>
        <v>0</v>
      </c>
      <c r="L570" s="67" t="e">
        <f t="shared" si="13"/>
        <v>#DIV/0!</v>
      </c>
    </row>
    <row r="571" spans="1:12" ht="42.6" hidden="1" customHeight="1">
      <c r="A571" s="5" t="s">
        <v>211</v>
      </c>
      <c r="B571" s="7" t="s">
        <v>387</v>
      </c>
      <c r="C571" s="7">
        <v>400</v>
      </c>
      <c r="D571" s="48">
        <v>0</v>
      </c>
      <c r="E571" s="48">
        <v>0</v>
      </c>
      <c r="F571" s="50"/>
      <c r="G571" s="50"/>
      <c r="H571" s="60"/>
      <c r="K571" s="67">
        <v>0</v>
      </c>
      <c r="L571" s="67" t="e">
        <f t="shared" si="13"/>
        <v>#DIV/0!</v>
      </c>
    </row>
    <row r="572" spans="1:12" ht="37.5">
      <c r="A572" s="5" t="s">
        <v>549</v>
      </c>
      <c r="B572" s="7" t="s">
        <v>548</v>
      </c>
      <c r="C572" s="7" t="s">
        <v>4</v>
      </c>
      <c r="D572" s="48">
        <f>D573</f>
        <v>0</v>
      </c>
      <c r="E572" s="48">
        <f>E573</f>
        <v>229.29</v>
      </c>
      <c r="F572" s="50"/>
      <c r="G572" s="50"/>
      <c r="H572" s="60"/>
      <c r="K572" s="48">
        <f>K573</f>
        <v>199.29</v>
      </c>
      <c r="L572" s="67">
        <f t="shared" si="13"/>
        <v>86.916132408740026</v>
      </c>
    </row>
    <row r="573" spans="1:12" ht="37.5">
      <c r="A573" s="5" t="s">
        <v>6</v>
      </c>
      <c r="B573" s="7" t="s">
        <v>548</v>
      </c>
      <c r="C573" s="7">
        <v>200</v>
      </c>
      <c r="D573" s="48">
        <v>0</v>
      </c>
      <c r="E573" s="48">
        <v>229.29</v>
      </c>
      <c r="F573" s="50"/>
      <c r="G573" s="50"/>
      <c r="H573" s="60"/>
      <c r="K573" s="67">
        <v>199.29</v>
      </c>
      <c r="L573" s="67">
        <f t="shared" si="13"/>
        <v>86.916132408740026</v>
      </c>
    </row>
    <row r="574" spans="1:12" ht="60.75" customHeight="1">
      <c r="A574" s="8" t="s">
        <v>317</v>
      </c>
      <c r="B574" s="11" t="s">
        <v>316</v>
      </c>
      <c r="C574" s="11" t="s">
        <v>4</v>
      </c>
      <c r="D574" s="47">
        <f>D575</f>
        <v>30</v>
      </c>
      <c r="E574" s="47">
        <f>E575</f>
        <v>20.7</v>
      </c>
      <c r="F574" s="50"/>
      <c r="G574" s="50"/>
      <c r="H574" s="60"/>
      <c r="K574" s="47">
        <f>K575</f>
        <v>20.7</v>
      </c>
      <c r="L574" s="67">
        <f t="shared" si="13"/>
        <v>100</v>
      </c>
    </row>
    <row r="575" spans="1:12" ht="59.45" customHeight="1">
      <c r="A575" s="5" t="s">
        <v>315</v>
      </c>
      <c r="B575" s="7" t="s">
        <v>339</v>
      </c>
      <c r="C575" s="7" t="s">
        <v>4</v>
      </c>
      <c r="D575" s="48">
        <f>D576</f>
        <v>30</v>
      </c>
      <c r="E575" s="48">
        <f>E576</f>
        <v>20.7</v>
      </c>
      <c r="F575" s="50"/>
      <c r="G575" s="50"/>
      <c r="H575" s="60"/>
      <c r="K575" s="48">
        <f>K576</f>
        <v>20.7</v>
      </c>
      <c r="L575" s="67">
        <f t="shared" si="13"/>
        <v>100</v>
      </c>
    </row>
    <row r="576" spans="1:12" ht="38.450000000000003" customHeight="1">
      <c r="A576" s="5" t="s">
        <v>6</v>
      </c>
      <c r="B576" s="7" t="s">
        <v>339</v>
      </c>
      <c r="C576" s="7">
        <v>200</v>
      </c>
      <c r="D576" s="48">
        <v>30</v>
      </c>
      <c r="E576" s="48">
        <v>20.7</v>
      </c>
      <c r="F576" s="50"/>
      <c r="G576" s="50"/>
      <c r="H576" s="60"/>
      <c r="K576" s="67">
        <v>20.7</v>
      </c>
      <c r="L576" s="67">
        <f t="shared" si="13"/>
        <v>100</v>
      </c>
    </row>
    <row r="577" spans="1:12" ht="39" customHeight="1">
      <c r="A577" s="28" t="s">
        <v>282</v>
      </c>
      <c r="B577" s="11" t="s">
        <v>104</v>
      </c>
      <c r="C577" s="11" t="s">
        <v>4</v>
      </c>
      <c r="D577" s="47">
        <f>D578+D581</f>
        <v>1930</v>
      </c>
      <c r="E577" s="47">
        <f>E578+E581+E586</f>
        <v>2107.9499999999998</v>
      </c>
      <c r="F577" s="61"/>
      <c r="G577" s="61"/>
      <c r="H577" s="60"/>
      <c r="K577" s="47">
        <f>K578+K581+K586</f>
        <v>2035.9999999999998</v>
      </c>
      <c r="L577" s="67">
        <f t="shared" si="13"/>
        <v>96.586731184325998</v>
      </c>
    </row>
    <row r="578" spans="1:12" ht="42.6" customHeight="1">
      <c r="A578" s="8" t="s">
        <v>455</v>
      </c>
      <c r="B578" s="11" t="s">
        <v>504</v>
      </c>
      <c r="C578" s="11" t="s">
        <v>4</v>
      </c>
      <c r="D578" s="47">
        <f>D579</f>
        <v>787.89</v>
      </c>
      <c r="E578" s="47">
        <f>E579</f>
        <v>860.54</v>
      </c>
      <c r="F578" s="61"/>
      <c r="G578" s="61"/>
      <c r="H578" s="60"/>
      <c r="K578" s="47">
        <f>K579</f>
        <v>860.15</v>
      </c>
      <c r="L578" s="67">
        <f t="shared" si="13"/>
        <v>99.954679619773628</v>
      </c>
    </row>
    <row r="579" spans="1:12" ht="63.75" customHeight="1">
      <c r="A579" s="16" t="s">
        <v>456</v>
      </c>
      <c r="B579" s="7" t="s">
        <v>505</v>
      </c>
      <c r="C579" s="7" t="s">
        <v>4</v>
      </c>
      <c r="D579" s="48">
        <f>D580</f>
        <v>787.89</v>
      </c>
      <c r="E579" s="48">
        <f>E580</f>
        <v>860.54</v>
      </c>
      <c r="F579" s="61"/>
      <c r="G579" s="61"/>
      <c r="H579" s="60"/>
      <c r="K579" s="48">
        <f>K580</f>
        <v>860.15</v>
      </c>
      <c r="L579" s="67">
        <f t="shared" si="13"/>
        <v>99.954679619773628</v>
      </c>
    </row>
    <row r="580" spans="1:12" ht="27.75" customHeight="1">
      <c r="A580" s="18" t="s">
        <v>6</v>
      </c>
      <c r="B580" s="7" t="s">
        <v>505</v>
      </c>
      <c r="C580" s="7">
        <v>200</v>
      </c>
      <c r="D580" s="48">
        <v>787.89</v>
      </c>
      <c r="E580" s="48">
        <v>860.54</v>
      </c>
      <c r="F580" s="61"/>
      <c r="G580" s="61"/>
      <c r="H580" s="60"/>
      <c r="K580" s="67">
        <v>860.15</v>
      </c>
      <c r="L580" s="67">
        <f t="shared" si="13"/>
        <v>99.954679619773628</v>
      </c>
    </row>
    <row r="581" spans="1:12" ht="34.5" customHeight="1">
      <c r="A581" s="8" t="s">
        <v>449</v>
      </c>
      <c r="B581" s="11" t="s">
        <v>450</v>
      </c>
      <c r="C581" s="11" t="s">
        <v>4</v>
      </c>
      <c r="D581" s="47">
        <f>D582+D584</f>
        <v>1142.1099999999999</v>
      </c>
      <c r="E581" s="47">
        <f>E582+E584</f>
        <v>1142.1099999999999</v>
      </c>
      <c r="F581" s="61"/>
      <c r="G581" s="61"/>
      <c r="H581" s="60"/>
      <c r="K581" s="47">
        <f>K582+K584</f>
        <v>1070.5899999999999</v>
      </c>
      <c r="L581" s="67">
        <f t="shared" si="13"/>
        <v>93.737906156149592</v>
      </c>
    </row>
    <row r="582" spans="1:12" ht="63" customHeight="1">
      <c r="A582" s="9" t="s">
        <v>451</v>
      </c>
      <c r="B582" s="7" t="s">
        <v>452</v>
      </c>
      <c r="C582" s="7" t="s">
        <v>4</v>
      </c>
      <c r="D582" s="48">
        <f>D583</f>
        <v>1085</v>
      </c>
      <c r="E582" s="48">
        <f>E583</f>
        <v>1085</v>
      </c>
      <c r="F582" s="61"/>
      <c r="G582" s="61"/>
      <c r="H582" s="60"/>
      <c r="K582" s="48">
        <f>K583</f>
        <v>1017.06</v>
      </c>
      <c r="L582" s="67">
        <f t="shared" si="13"/>
        <v>93.738248847926258</v>
      </c>
    </row>
    <row r="583" spans="1:12" ht="39" customHeight="1">
      <c r="A583" s="18" t="s">
        <v>6</v>
      </c>
      <c r="B583" s="7" t="s">
        <v>452</v>
      </c>
      <c r="C583" s="7">
        <v>200</v>
      </c>
      <c r="D583" s="48">
        <v>1085</v>
      </c>
      <c r="E583" s="48">
        <v>1085</v>
      </c>
      <c r="F583" s="61"/>
      <c r="G583" s="61"/>
      <c r="H583" s="60"/>
      <c r="K583" s="67">
        <v>1017.06</v>
      </c>
      <c r="L583" s="67">
        <f t="shared" si="13"/>
        <v>93.738248847926258</v>
      </c>
    </row>
    <row r="584" spans="1:12" ht="60.75" customHeight="1">
      <c r="A584" s="9" t="s">
        <v>453</v>
      </c>
      <c r="B584" s="7" t="s">
        <v>454</v>
      </c>
      <c r="C584" s="7" t="s">
        <v>4</v>
      </c>
      <c r="D584" s="48">
        <f>D585</f>
        <v>57.11</v>
      </c>
      <c r="E584" s="48">
        <f>E585</f>
        <v>57.11</v>
      </c>
      <c r="F584" s="61"/>
      <c r="G584" s="61"/>
      <c r="H584" s="60"/>
      <c r="K584" s="48">
        <f>K585</f>
        <v>53.53</v>
      </c>
      <c r="L584" s="67">
        <f t="shared" si="13"/>
        <v>93.731395552442649</v>
      </c>
    </row>
    <row r="585" spans="1:12" ht="39" customHeight="1">
      <c r="A585" s="5" t="s">
        <v>6</v>
      </c>
      <c r="B585" s="7" t="s">
        <v>454</v>
      </c>
      <c r="C585" s="7">
        <v>200</v>
      </c>
      <c r="D585" s="48">
        <v>57.11</v>
      </c>
      <c r="E585" s="48">
        <v>57.11</v>
      </c>
      <c r="F585" s="61"/>
      <c r="G585" s="61"/>
      <c r="H585" s="60"/>
      <c r="K585" s="67">
        <v>53.53</v>
      </c>
      <c r="L585" s="67">
        <f t="shared" si="13"/>
        <v>93.731395552442649</v>
      </c>
    </row>
    <row r="586" spans="1:12" ht="56.25">
      <c r="A586" s="5" t="s">
        <v>488</v>
      </c>
      <c r="B586" s="11" t="s">
        <v>487</v>
      </c>
      <c r="C586" s="7" t="s">
        <v>4</v>
      </c>
      <c r="D586" s="48">
        <f>D589+D587</f>
        <v>0</v>
      </c>
      <c r="E586" s="48">
        <f>E589+E587</f>
        <v>105.3</v>
      </c>
      <c r="F586" s="61"/>
      <c r="G586" s="61"/>
      <c r="H586" s="60"/>
      <c r="K586" s="48">
        <f>K589+K587</f>
        <v>105.26</v>
      </c>
      <c r="L586" s="67">
        <f t="shared" si="13"/>
        <v>99.962013295346637</v>
      </c>
    </row>
    <row r="587" spans="1:12" ht="56.25">
      <c r="A587" s="5" t="s">
        <v>507</v>
      </c>
      <c r="B587" s="7" t="s">
        <v>506</v>
      </c>
      <c r="C587" s="7" t="s">
        <v>4</v>
      </c>
      <c r="D587" s="48">
        <f>D588</f>
        <v>0</v>
      </c>
      <c r="E587" s="48">
        <f>E588</f>
        <v>5.3</v>
      </c>
      <c r="F587" s="61"/>
      <c r="G587" s="61"/>
      <c r="H587" s="60"/>
      <c r="K587" s="48">
        <f>K588</f>
        <v>5.26</v>
      </c>
      <c r="L587" s="67">
        <f t="shared" si="13"/>
        <v>99.245283018867923</v>
      </c>
    </row>
    <row r="588" spans="1:12" ht="37.5">
      <c r="A588" s="5" t="s">
        <v>6</v>
      </c>
      <c r="B588" s="7" t="s">
        <v>506</v>
      </c>
      <c r="C588" s="7">
        <v>200</v>
      </c>
      <c r="D588" s="48">
        <v>0</v>
      </c>
      <c r="E588" s="48">
        <v>5.3</v>
      </c>
      <c r="F588" s="61"/>
      <c r="G588" s="61"/>
      <c r="H588" s="60"/>
      <c r="K588" s="67">
        <v>5.26</v>
      </c>
      <c r="L588" s="67">
        <f t="shared" si="13"/>
        <v>99.245283018867923</v>
      </c>
    </row>
    <row r="589" spans="1:12" ht="56.25">
      <c r="A589" s="5" t="s">
        <v>489</v>
      </c>
      <c r="B589" s="7" t="s">
        <v>486</v>
      </c>
      <c r="C589" s="7" t="s">
        <v>4</v>
      </c>
      <c r="D589" s="48">
        <f>D590</f>
        <v>0</v>
      </c>
      <c r="E589" s="48">
        <f>E590</f>
        <v>100</v>
      </c>
      <c r="F589" s="61"/>
      <c r="G589" s="61"/>
      <c r="H589" s="60"/>
      <c r="K589" s="48">
        <f>K590</f>
        <v>100</v>
      </c>
      <c r="L589" s="67">
        <f t="shared" si="13"/>
        <v>100</v>
      </c>
    </row>
    <row r="590" spans="1:12" ht="33" customHeight="1">
      <c r="A590" s="5" t="s">
        <v>6</v>
      </c>
      <c r="B590" s="7" t="s">
        <v>486</v>
      </c>
      <c r="C590" s="7">
        <v>200</v>
      </c>
      <c r="D590" s="48">
        <v>0</v>
      </c>
      <c r="E590" s="48">
        <v>100</v>
      </c>
      <c r="F590" s="61"/>
      <c r="G590" s="61"/>
      <c r="H590" s="60"/>
      <c r="K590" s="67">
        <v>100</v>
      </c>
      <c r="L590" s="67">
        <f t="shared" si="13"/>
        <v>100</v>
      </c>
    </row>
    <row r="591" spans="1:12" ht="1.1499999999999999" hidden="1" customHeight="1">
      <c r="A591" s="5"/>
      <c r="B591" s="7"/>
      <c r="C591" s="7"/>
      <c r="D591" s="48"/>
      <c r="E591" s="48"/>
      <c r="F591" s="61"/>
      <c r="G591" s="61"/>
      <c r="H591" s="60"/>
      <c r="K591" s="67"/>
      <c r="L591" s="67" t="e">
        <f t="shared" ref="L591:L625" si="15">K591/E591*100</f>
        <v>#DIV/0!</v>
      </c>
    </row>
    <row r="592" spans="1:12" ht="44.25" customHeight="1">
      <c r="A592" s="8" t="s">
        <v>382</v>
      </c>
      <c r="B592" s="11" t="s">
        <v>381</v>
      </c>
      <c r="C592" s="11" t="s">
        <v>4</v>
      </c>
      <c r="D592" s="47">
        <f>D593+D597</f>
        <v>910.18000000000006</v>
      </c>
      <c r="E592" s="47">
        <f>E593+E597</f>
        <v>1123.1100000000001</v>
      </c>
      <c r="F592" s="61"/>
      <c r="G592" s="61"/>
      <c r="H592" s="60"/>
      <c r="K592" s="47">
        <f>K593+K597</f>
        <v>1122.26</v>
      </c>
      <c r="L592" s="67">
        <f t="shared" si="15"/>
        <v>99.924317297504246</v>
      </c>
    </row>
    <row r="593" spans="1:12" ht="43.15" customHeight="1">
      <c r="A593" s="5" t="s">
        <v>11</v>
      </c>
      <c r="B593" s="7" t="s">
        <v>383</v>
      </c>
      <c r="C593" s="7" t="s">
        <v>4</v>
      </c>
      <c r="D593" s="48">
        <f>D594+D595+D596</f>
        <v>27.7</v>
      </c>
      <c r="E593" s="48">
        <f>E594+E595+E596</f>
        <v>51.97</v>
      </c>
      <c r="F593" s="61"/>
      <c r="G593" s="61"/>
      <c r="H593" s="60"/>
      <c r="K593" s="48">
        <f>K594+K595+K596</f>
        <v>51.96</v>
      </c>
      <c r="L593" s="67">
        <f t="shared" si="15"/>
        <v>99.980758129690201</v>
      </c>
    </row>
    <row r="594" spans="1:12" ht="70.150000000000006" customHeight="1">
      <c r="A594" s="5" t="s">
        <v>13</v>
      </c>
      <c r="B594" s="7" t="s">
        <v>383</v>
      </c>
      <c r="C594" s="7">
        <v>100</v>
      </c>
      <c r="D594" s="48">
        <v>27.7</v>
      </c>
      <c r="E594" s="48">
        <v>27.7</v>
      </c>
      <c r="F594" s="61"/>
      <c r="G594" s="61"/>
      <c r="H594" s="60"/>
      <c r="K594" s="67">
        <v>27.7</v>
      </c>
      <c r="L594" s="67">
        <f t="shared" si="15"/>
        <v>100</v>
      </c>
    </row>
    <row r="595" spans="1:12" ht="37.5">
      <c r="A595" s="18" t="s">
        <v>6</v>
      </c>
      <c r="B595" s="7" t="s">
        <v>383</v>
      </c>
      <c r="C595" s="7">
        <v>200</v>
      </c>
      <c r="D595" s="48">
        <v>0</v>
      </c>
      <c r="E595" s="48">
        <v>24.27</v>
      </c>
      <c r="F595" s="61"/>
      <c r="G595" s="61"/>
      <c r="H595" s="60"/>
      <c r="K595" s="48">
        <v>24.26</v>
      </c>
      <c r="L595" s="67">
        <f t="shared" si="15"/>
        <v>99.958796868562018</v>
      </c>
    </row>
    <row r="596" spans="1:12" ht="37.5" hidden="1" customHeight="1">
      <c r="A596" s="5" t="s">
        <v>8</v>
      </c>
      <c r="B596" s="7" t="s">
        <v>383</v>
      </c>
      <c r="C596" s="7">
        <v>800</v>
      </c>
      <c r="D596" s="48">
        <v>0</v>
      </c>
      <c r="E596" s="48">
        <v>0</v>
      </c>
      <c r="F596" s="61"/>
      <c r="G596" s="61"/>
      <c r="H596" s="60"/>
      <c r="K596" s="67">
        <v>0</v>
      </c>
      <c r="L596" s="67" t="e">
        <f t="shared" si="15"/>
        <v>#DIV/0!</v>
      </c>
    </row>
    <row r="597" spans="1:12" ht="42.75" customHeight="1">
      <c r="A597" s="5" t="s">
        <v>12</v>
      </c>
      <c r="B597" s="7" t="s">
        <v>384</v>
      </c>
      <c r="C597" s="7" t="s">
        <v>4</v>
      </c>
      <c r="D597" s="48">
        <f>D598</f>
        <v>882.48</v>
      </c>
      <c r="E597" s="48">
        <f>E598</f>
        <v>1071.1400000000001</v>
      </c>
      <c r="F597" s="61"/>
      <c r="G597" s="61"/>
      <c r="H597" s="60"/>
      <c r="K597" s="48">
        <f>K598</f>
        <v>1070.3</v>
      </c>
      <c r="L597" s="67">
        <f t="shared" si="15"/>
        <v>99.921578878577961</v>
      </c>
    </row>
    <row r="598" spans="1:12" ht="76.150000000000006" customHeight="1">
      <c r="A598" s="18" t="s">
        <v>5</v>
      </c>
      <c r="B598" s="7" t="s">
        <v>384</v>
      </c>
      <c r="C598" s="7">
        <v>100</v>
      </c>
      <c r="D598" s="48">
        <v>882.48</v>
      </c>
      <c r="E598" s="48">
        <v>1071.1400000000001</v>
      </c>
      <c r="F598" s="61"/>
      <c r="G598" s="61"/>
      <c r="H598" s="60"/>
      <c r="K598" s="67">
        <v>1070.3</v>
      </c>
      <c r="L598" s="67">
        <f t="shared" si="15"/>
        <v>99.921578878577961</v>
      </c>
    </row>
    <row r="599" spans="1:12" ht="43.5" customHeight="1">
      <c r="A599" s="27" t="s">
        <v>283</v>
      </c>
      <c r="B599" s="11" t="s">
        <v>284</v>
      </c>
      <c r="C599" s="11" t="s">
        <v>4</v>
      </c>
      <c r="D599" s="47">
        <f>D600</f>
        <v>70</v>
      </c>
      <c r="E599" s="47">
        <f>E600</f>
        <v>69</v>
      </c>
      <c r="F599" s="61"/>
      <c r="G599" s="61"/>
      <c r="H599" s="60"/>
      <c r="K599" s="47">
        <f>K600</f>
        <v>68.88</v>
      </c>
      <c r="L599" s="67">
        <f t="shared" si="15"/>
        <v>99.826086956521735</v>
      </c>
    </row>
    <row r="600" spans="1:12" ht="59.45" customHeight="1">
      <c r="A600" s="18" t="s">
        <v>169</v>
      </c>
      <c r="B600" s="7" t="s">
        <v>285</v>
      </c>
      <c r="C600" s="11" t="s">
        <v>4</v>
      </c>
      <c r="D600" s="48">
        <f>D601</f>
        <v>70</v>
      </c>
      <c r="E600" s="48">
        <f>E601</f>
        <v>69</v>
      </c>
      <c r="F600" s="61"/>
      <c r="G600" s="61"/>
      <c r="H600" s="60"/>
      <c r="K600" s="48">
        <f>K601</f>
        <v>68.88</v>
      </c>
      <c r="L600" s="67">
        <f t="shared" si="15"/>
        <v>99.826086956521735</v>
      </c>
    </row>
    <row r="601" spans="1:12" ht="36.6" customHeight="1">
      <c r="A601" s="18" t="s">
        <v>6</v>
      </c>
      <c r="B601" s="7" t="s">
        <v>285</v>
      </c>
      <c r="C601" s="7">
        <v>200</v>
      </c>
      <c r="D601" s="48">
        <v>70</v>
      </c>
      <c r="E601" s="48">
        <v>69</v>
      </c>
      <c r="F601" s="61"/>
      <c r="G601" s="61"/>
      <c r="H601" s="60"/>
      <c r="K601" s="67">
        <v>68.88</v>
      </c>
      <c r="L601" s="67">
        <f t="shared" si="15"/>
        <v>99.826086956521735</v>
      </c>
    </row>
    <row r="602" spans="1:12" ht="42" customHeight="1">
      <c r="A602" s="27" t="s">
        <v>109</v>
      </c>
      <c r="B602" s="11" t="s">
        <v>110</v>
      </c>
      <c r="C602" s="11" t="s">
        <v>4</v>
      </c>
      <c r="D602" s="47">
        <f>D603</f>
        <v>367.31</v>
      </c>
      <c r="E602" s="47">
        <f>E603</f>
        <v>367.31</v>
      </c>
      <c r="F602" s="61"/>
      <c r="G602" s="61"/>
      <c r="H602" s="60"/>
      <c r="K602" s="47">
        <f>K603</f>
        <v>361.57</v>
      </c>
      <c r="L602" s="67">
        <f t="shared" si="15"/>
        <v>98.43728730500122</v>
      </c>
    </row>
    <row r="603" spans="1:12" ht="42" customHeight="1">
      <c r="A603" s="18" t="s">
        <v>170</v>
      </c>
      <c r="B603" s="7" t="s">
        <v>111</v>
      </c>
      <c r="C603" s="7" t="s">
        <v>4</v>
      </c>
      <c r="D603" s="48">
        <f>D604</f>
        <v>367.31</v>
      </c>
      <c r="E603" s="48">
        <f>E604</f>
        <v>367.31</v>
      </c>
      <c r="F603" s="61"/>
      <c r="G603" s="61"/>
      <c r="H603" s="60"/>
      <c r="K603" s="48">
        <f>K604</f>
        <v>361.57</v>
      </c>
      <c r="L603" s="67">
        <f t="shared" si="15"/>
        <v>98.43728730500122</v>
      </c>
    </row>
    <row r="604" spans="1:12" ht="43.9" customHeight="1">
      <c r="A604" s="18" t="s">
        <v>6</v>
      </c>
      <c r="B604" s="7" t="s">
        <v>111</v>
      </c>
      <c r="C604" s="7">
        <v>200</v>
      </c>
      <c r="D604" s="48">
        <v>367.31</v>
      </c>
      <c r="E604" s="48">
        <v>367.31</v>
      </c>
      <c r="F604" s="61"/>
      <c r="G604" s="61"/>
      <c r="H604" s="60"/>
      <c r="K604" s="67">
        <v>361.57</v>
      </c>
      <c r="L604" s="67">
        <f t="shared" si="15"/>
        <v>98.43728730500122</v>
      </c>
    </row>
    <row r="605" spans="1:12" ht="44.25" customHeight="1">
      <c r="A605" s="27" t="s">
        <v>288</v>
      </c>
      <c r="B605" s="11" t="s">
        <v>289</v>
      </c>
      <c r="C605" s="11" t="s">
        <v>4</v>
      </c>
      <c r="D605" s="47">
        <f>D606</f>
        <v>22156.329999999998</v>
      </c>
      <c r="E605" s="47">
        <f>E606</f>
        <v>22622.389999999996</v>
      </c>
      <c r="F605" s="61"/>
      <c r="G605" s="61"/>
      <c r="H605" s="60"/>
      <c r="K605" s="47">
        <f>K606</f>
        <v>21974.059999999998</v>
      </c>
      <c r="L605" s="67">
        <f t="shared" si="15"/>
        <v>97.134122433571349</v>
      </c>
    </row>
    <row r="606" spans="1:12" ht="40.5" customHeight="1">
      <c r="A606" s="18" t="s">
        <v>290</v>
      </c>
      <c r="B606" s="7" t="s">
        <v>291</v>
      </c>
      <c r="C606" s="7" t="s">
        <v>4</v>
      </c>
      <c r="D606" s="48">
        <f>D607+D608+D609</f>
        <v>22156.329999999998</v>
      </c>
      <c r="E606" s="48">
        <f>E607+E608+E609</f>
        <v>22622.389999999996</v>
      </c>
      <c r="F606" s="61"/>
      <c r="G606" s="61"/>
      <c r="H606" s="60"/>
      <c r="K606" s="48">
        <f>K607+K608+K609</f>
        <v>21974.059999999998</v>
      </c>
      <c r="L606" s="67">
        <f t="shared" si="15"/>
        <v>97.134122433571349</v>
      </c>
    </row>
    <row r="607" spans="1:12" ht="75.599999999999994" customHeight="1">
      <c r="A607" s="5" t="s">
        <v>13</v>
      </c>
      <c r="B607" s="7" t="s">
        <v>291</v>
      </c>
      <c r="C607" s="7">
        <v>100</v>
      </c>
      <c r="D607" s="48">
        <v>18471.580000000002</v>
      </c>
      <c r="E607" s="48">
        <v>18708.87</v>
      </c>
      <c r="F607" s="61"/>
      <c r="G607" s="61"/>
      <c r="H607" s="60"/>
      <c r="K607" s="67">
        <v>18708.86</v>
      </c>
      <c r="L607" s="67">
        <f t="shared" si="15"/>
        <v>99.999946549417473</v>
      </c>
    </row>
    <row r="608" spans="1:12" ht="44.45" customHeight="1">
      <c r="A608" s="18" t="s">
        <v>6</v>
      </c>
      <c r="B608" s="7" t="s">
        <v>291</v>
      </c>
      <c r="C608" s="7">
        <v>200</v>
      </c>
      <c r="D608" s="48">
        <v>3209.74</v>
      </c>
      <c r="E608" s="48">
        <v>3438.51</v>
      </c>
      <c r="F608" s="61"/>
      <c r="G608" s="61"/>
      <c r="H608" s="60"/>
      <c r="K608" s="67">
        <v>2790.19</v>
      </c>
      <c r="L608" s="67">
        <f t="shared" si="15"/>
        <v>81.145321665488822</v>
      </c>
    </row>
    <row r="609" spans="1:12" ht="25.5" customHeight="1">
      <c r="A609" s="18" t="s">
        <v>8</v>
      </c>
      <c r="B609" s="7" t="s">
        <v>291</v>
      </c>
      <c r="C609" s="7">
        <v>800</v>
      </c>
      <c r="D609" s="48">
        <v>475.01</v>
      </c>
      <c r="E609" s="48">
        <v>475.01</v>
      </c>
      <c r="F609" s="61"/>
      <c r="G609" s="61"/>
      <c r="H609" s="60"/>
      <c r="K609" s="67">
        <v>475.01</v>
      </c>
      <c r="L609" s="67">
        <f t="shared" si="15"/>
        <v>100</v>
      </c>
    </row>
    <row r="610" spans="1:12" ht="25.5" customHeight="1">
      <c r="A610" s="8" t="s">
        <v>495</v>
      </c>
      <c r="B610" s="11" t="s">
        <v>492</v>
      </c>
      <c r="C610" s="11" t="s">
        <v>4</v>
      </c>
      <c r="D610" s="48">
        <f>D611+D617+D613+D615+D619+D621</f>
        <v>0</v>
      </c>
      <c r="E610" s="48">
        <f>E611+E617+E613+E615+E619+E621</f>
        <v>1182.4599999999998</v>
      </c>
      <c r="F610" s="61"/>
      <c r="G610" s="61"/>
      <c r="H610" s="60"/>
      <c r="K610" s="48">
        <f>K611+K617+K613+K615+K619+K621</f>
        <v>1137.4599999999998</v>
      </c>
      <c r="L610" s="67">
        <f t="shared" si="15"/>
        <v>96.194374439727355</v>
      </c>
    </row>
    <row r="611" spans="1:12" ht="41.25" customHeight="1">
      <c r="A611" s="5" t="s">
        <v>494</v>
      </c>
      <c r="B611" s="7" t="s">
        <v>493</v>
      </c>
      <c r="C611" s="7" t="s">
        <v>4</v>
      </c>
      <c r="D611" s="48">
        <f>D612</f>
        <v>0</v>
      </c>
      <c r="E611" s="48">
        <f>E612</f>
        <v>750</v>
      </c>
      <c r="F611" s="61"/>
      <c r="G611" s="61"/>
      <c r="H611" s="60"/>
      <c r="K611" s="48">
        <f>K612</f>
        <v>705</v>
      </c>
      <c r="L611" s="67">
        <f t="shared" si="15"/>
        <v>94</v>
      </c>
    </row>
    <row r="612" spans="1:12" ht="25.5" customHeight="1">
      <c r="A612" s="18" t="s">
        <v>8</v>
      </c>
      <c r="B612" s="7" t="s">
        <v>493</v>
      </c>
      <c r="C612" s="7">
        <v>800</v>
      </c>
      <c r="D612" s="48">
        <v>0</v>
      </c>
      <c r="E612" s="48">
        <v>750</v>
      </c>
      <c r="F612" s="61"/>
      <c r="G612" s="61"/>
      <c r="H612" s="60"/>
      <c r="K612" s="67">
        <v>705</v>
      </c>
      <c r="L612" s="67">
        <f t="shared" si="15"/>
        <v>94</v>
      </c>
    </row>
    <row r="613" spans="1:12" ht="25.5" customHeight="1">
      <c r="A613" s="5" t="s">
        <v>525</v>
      </c>
      <c r="B613" s="7" t="s">
        <v>524</v>
      </c>
      <c r="C613" s="7" t="s">
        <v>4</v>
      </c>
      <c r="D613" s="48">
        <f>D614</f>
        <v>0</v>
      </c>
      <c r="E613" s="48">
        <f>E614</f>
        <v>136.65</v>
      </c>
      <c r="F613" s="61"/>
      <c r="G613" s="61"/>
      <c r="H613" s="60"/>
      <c r="K613" s="48">
        <f>K614</f>
        <v>136.65</v>
      </c>
      <c r="L613" s="67">
        <f t="shared" si="15"/>
        <v>100</v>
      </c>
    </row>
    <row r="614" spans="1:12" ht="37.5">
      <c r="A614" s="5" t="s">
        <v>6</v>
      </c>
      <c r="B614" s="7" t="s">
        <v>524</v>
      </c>
      <c r="C614" s="7">
        <v>200</v>
      </c>
      <c r="D614" s="48">
        <v>0</v>
      </c>
      <c r="E614" s="48">
        <v>136.65</v>
      </c>
      <c r="F614" s="61"/>
      <c r="G614" s="61"/>
      <c r="H614" s="60"/>
      <c r="K614" s="67">
        <v>136.65</v>
      </c>
      <c r="L614" s="67">
        <f t="shared" si="15"/>
        <v>100</v>
      </c>
    </row>
    <row r="615" spans="1:12" ht="56.25">
      <c r="A615" s="5" t="s">
        <v>527</v>
      </c>
      <c r="B615" s="7" t="s">
        <v>526</v>
      </c>
      <c r="C615" s="7" t="s">
        <v>4</v>
      </c>
      <c r="D615" s="48">
        <f>D616</f>
        <v>0</v>
      </c>
      <c r="E615" s="48">
        <f>E616</f>
        <v>195.48</v>
      </c>
      <c r="F615" s="61"/>
      <c r="G615" s="61"/>
      <c r="H615" s="60"/>
      <c r="K615" s="48">
        <f>K616</f>
        <v>195.48</v>
      </c>
      <c r="L615" s="67">
        <f t="shared" si="15"/>
        <v>100</v>
      </c>
    </row>
    <row r="616" spans="1:12" ht="35.450000000000003" customHeight="1">
      <c r="A616" s="5" t="s">
        <v>6</v>
      </c>
      <c r="B616" s="7" t="s">
        <v>526</v>
      </c>
      <c r="C616" s="7">
        <v>200</v>
      </c>
      <c r="D616" s="48">
        <v>0</v>
      </c>
      <c r="E616" s="48">
        <v>195.48</v>
      </c>
      <c r="F616" s="61"/>
      <c r="G616" s="61"/>
      <c r="H616" s="60"/>
      <c r="K616" s="67">
        <v>195.48</v>
      </c>
      <c r="L616" s="67">
        <f t="shared" si="15"/>
        <v>100</v>
      </c>
    </row>
    <row r="617" spans="1:12" ht="46.9" hidden="1" customHeight="1">
      <c r="A617" s="5" t="s">
        <v>211</v>
      </c>
      <c r="B617" s="7" t="s">
        <v>513</v>
      </c>
      <c r="C617" s="7" t="s">
        <v>4</v>
      </c>
      <c r="D617" s="48">
        <f>D618</f>
        <v>0</v>
      </c>
      <c r="E617" s="48">
        <f>E618</f>
        <v>0</v>
      </c>
      <c r="F617" s="61"/>
      <c r="G617" s="61"/>
      <c r="H617" s="60"/>
      <c r="K617" s="48">
        <f>K618</f>
        <v>0</v>
      </c>
      <c r="L617" s="67" t="e">
        <f t="shared" si="15"/>
        <v>#DIV/0!</v>
      </c>
    </row>
    <row r="618" spans="1:12" ht="45" hidden="1" customHeight="1">
      <c r="A618" s="5" t="s">
        <v>211</v>
      </c>
      <c r="B618" s="7" t="s">
        <v>513</v>
      </c>
      <c r="C618" s="7">
        <v>400</v>
      </c>
      <c r="D618" s="48">
        <v>0</v>
      </c>
      <c r="E618" s="48">
        <v>0</v>
      </c>
      <c r="F618" s="61"/>
      <c r="G618" s="61"/>
      <c r="H618" s="60"/>
      <c r="K618" s="67"/>
      <c r="L618" s="67" t="e">
        <f t="shared" si="15"/>
        <v>#DIV/0!</v>
      </c>
    </row>
    <row r="619" spans="1:12" ht="27.75" customHeight="1">
      <c r="A619" s="5" t="s">
        <v>543</v>
      </c>
      <c r="B619" s="7" t="s">
        <v>544</v>
      </c>
      <c r="C619" s="7" t="s">
        <v>4</v>
      </c>
      <c r="D619" s="48">
        <f>D620</f>
        <v>0</v>
      </c>
      <c r="E619" s="48">
        <f>E620</f>
        <v>100.33</v>
      </c>
      <c r="F619" s="61"/>
      <c r="G619" s="61"/>
      <c r="H619" s="60"/>
      <c r="K619" s="48">
        <f>K620</f>
        <v>100.33</v>
      </c>
      <c r="L619" s="67">
        <f t="shared" si="15"/>
        <v>100</v>
      </c>
    </row>
    <row r="620" spans="1:12" ht="30.6" customHeight="1">
      <c r="A620" s="5" t="s">
        <v>8</v>
      </c>
      <c r="B620" s="7" t="s">
        <v>544</v>
      </c>
      <c r="C620" s="7">
        <v>800</v>
      </c>
      <c r="D620" s="48">
        <v>0</v>
      </c>
      <c r="E620" s="48">
        <v>100.33</v>
      </c>
      <c r="F620" s="61"/>
      <c r="G620" s="61"/>
      <c r="H620" s="60"/>
      <c r="K620" s="67">
        <v>100.33</v>
      </c>
      <c r="L620" s="67">
        <f t="shared" si="15"/>
        <v>100</v>
      </c>
    </row>
    <row r="621" spans="1:12" ht="132" hidden="1" customHeight="1">
      <c r="A621" s="14" t="s">
        <v>551</v>
      </c>
      <c r="B621" s="7" t="s">
        <v>552</v>
      </c>
      <c r="C621" s="7" t="s">
        <v>4</v>
      </c>
      <c r="D621" s="48">
        <f>D622</f>
        <v>0</v>
      </c>
      <c r="E621" s="48">
        <f>E622</f>
        <v>0</v>
      </c>
      <c r="F621" s="61"/>
      <c r="G621" s="61"/>
      <c r="H621" s="60"/>
      <c r="K621" s="48">
        <f>K622</f>
        <v>0</v>
      </c>
      <c r="L621" s="67" t="e">
        <f t="shared" si="15"/>
        <v>#DIV/0!</v>
      </c>
    </row>
    <row r="622" spans="1:12" ht="37.5" hidden="1">
      <c r="A622" s="5" t="s">
        <v>211</v>
      </c>
      <c r="B622" s="7" t="s">
        <v>552</v>
      </c>
      <c r="C622" s="7">
        <v>400</v>
      </c>
      <c r="D622" s="48">
        <v>0</v>
      </c>
      <c r="E622" s="48">
        <v>0</v>
      </c>
      <c r="F622" s="61"/>
      <c r="G622" s="61"/>
      <c r="H622" s="60"/>
      <c r="K622" s="67"/>
      <c r="L622" s="67" t="e">
        <f t="shared" si="15"/>
        <v>#DIV/0!</v>
      </c>
    </row>
    <row r="623" spans="1:12" ht="0.6" customHeight="1">
      <c r="A623" s="5"/>
      <c r="B623" s="7"/>
      <c r="C623" s="7"/>
      <c r="D623" s="48"/>
      <c r="E623" s="48"/>
      <c r="F623" s="61"/>
      <c r="G623" s="61"/>
      <c r="H623" s="60"/>
      <c r="K623" s="67"/>
      <c r="L623" s="67" t="e">
        <f t="shared" si="15"/>
        <v>#DIV/0!</v>
      </c>
    </row>
    <row r="624" spans="1:12" ht="25.15" hidden="1" customHeight="1">
      <c r="A624" s="68"/>
      <c r="B624" s="69"/>
      <c r="C624" s="69"/>
      <c r="D624" s="70"/>
      <c r="E624" s="70"/>
      <c r="F624" s="71"/>
      <c r="G624" s="71"/>
      <c r="H624" s="60"/>
      <c r="K624" s="72"/>
      <c r="L624" s="72" t="e">
        <f t="shared" si="15"/>
        <v>#DIV/0!</v>
      </c>
    </row>
    <row r="625" spans="1:12" ht="19.149999999999999" customHeight="1">
      <c r="A625" s="45" t="s">
        <v>9</v>
      </c>
      <c r="B625" s="46"/>
      <c r="C625" s="46"/>
      <c r="D625" s="47">
        <f>D13+D17+D47+D76+D112+D157+D164+D250+D318+D329+D356+D367+D478+D487+D506+D574+D577+D592+D599+D610+D31+D118+D602+D605</f>
        <v>1746163.62</v>
      </c>
      <c r="E625" s="47">
        <f>E13+E17+E47+E76+E112+E157+E164+E250+E318+E329+E356+E367+E478+E487+E506+E574+E577+E592+E599+E610+E31+E118+E602+E605</f>
        <v>1851179.9399999997</v>
      </c>
      <c r="F625" s="48" t="e">
        <f>F13+F179+F199+#REF!+#REF!+#REF!+#REF!+#REF!+F487+F506+#REF!+#REF!+#REF!</f>
        <v>#REF!</v>
      </c>
      <c r="G625" s="48" t="e">
        <f>G13+G179+G199+#REF!+#REF!+#REF!+#REF!+#REF!+G487+G506+#REF!+#REF!+#REF!</f>
        <v>#REF!</v>
      </c>
      <c r="H625" s="73"/>
      <c r="I625" s="74"/>
      <c r="J625" s="74"/>
      <c r="K625" s="47">
        <f>K13+K17+K47+K76+K112+K157+K164+K250+K318+K329+K356+K367+K478+K487+K506+K574+K577+K592+K599+K610+K31+K118+K602+K605</f>
        <v>1742083.5999999994</v>
      </c>
      <c r="L625" s="67">
        <f t="shared" si="15"/>
        <v>94.106659345066134</v>
      </c>
    </row>
    <row r="626" spans="1:12">
      <c r="H626" s="52"/>
    </row>
  </sheetData>
  <autoFilter ref="A12:K626">
    <filterColumn colId="3"/>
  </autoFilter>
  <mergeCells count="16">
    <mergeCell ref="C10:C11"/>
    <mergeCell ref="B10:B11"/>
    <mergeCell ref="E10:E11"/>
    <mergeCell ref="A10:A11"/>
    <mergeCell ref="A1:L1"/>
    <mergeCell ref="A2:L2"/>
    <mergeCell ref="A3:L3"/>
    <mergeCell ref="A4:L4"/>
    <mergeCell ref="A5:L5"/>
    <mergeCell ref="A6:L6"/>
    <mergeCell ref="A7:L7"/>
    <mergeCell ref="K10:K11"/>
    <mergeCell ref="L10:L11"/>
    <mergeCell ref="D10:D11"/>
    <mergeCell ref="F10:F11"/>
    <mergeCell ref="G10:G11"/>
  </mergeCells>
  <phoneticPr fontId="4" type="noConversion"/>
  <pageMargins left="0.59055118110236227" right="0.19685039370078741" top="0.78740157480314965" bottom="0.78740157480314965" header="0.31496062992125984" footer="0.31496062992125984"/>
  <pageSetup paperSize="9" scale="76" fitToHeight="38" orientation="landscape" r:id="rId1"/>
  <headerFooter alignWithMargins="0">
    <oddHeader>&amp;R&amp;"Times New Roman,обычный"&amp;14&amp;P</oddHeader>
  </headerFooter>
  <rowBreaks count="1" manualBreakCount="1">
    <brk id="62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2020-08-14T09:22:46Z</cp:lastPrinted>
  <dcterms:created xsi:type="dcterms:W3CDTF">2013-10-16T11:38:15Z</dcterms:created>
  <dcterms:modified xsi:type="dcterms:W3CDTF">2020-08-14T09:22:50Z</dcterms:modified>
</cp:coreProperties>
</file>