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9416" windowHeight="9012"/>
  </bookViews>
  <sheets>
    <sheet name="разделы22" sheetId="9" r:id="rId1"/>
  </sheets>
  <calcPr calcId="145621" iterate="1"/>
</workbook>
</file>

<file path=xl/calcChain.xml><?xml version="1.0" encoding="utf-8"?>
<calcChain xmlns="http://schemas.openxmlformats.org/spreadsheetml/2006/main">
  <c r="H28" i="9" l="1"/>
  <c r="H26" i="9"/>
  <c r="K18" i="9"/>
  <c r="K19" i="9"/>
  <c r="K20" i="9"/>
  <c r="K21" i="9"/>
  <c r="K22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6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6" i="9"/>
  <c r="K17" i="9"/>
  <c r="J17" i="9"/>
  <c r="H56" i="9"/>
  <c r="H53" i="9"/>
  <c r="H54" i="9"/>
  <c r="H51" i="9"/>
  <c r="H47" i="9"/>
  <c r="H44" i="9"/>
  <c r="H37" i="9"/>
  <c r="H32" i="9"/>
  <c r="I26" i="9"/>
  <c r="I27" i="9"/>
  <c r="I28" i="9"/>
  <c r="I29" i="9"/>
  <c r="I30" i="9"/>
  <c r="I31" i="9"/>
  <c r="I32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6" i="9"/>
  <c r="I17" i="9"/>
  <c r="H17" i="9"/>
  <c r="H52" i="9"/>
  <c r="H50" i="9"/>
  <c r="H49" i="9"/>
  <c r="H48" i="9"/>
  <c r="H46" i="9"/>
  <c r="H45" i="9"/>
  <c r="H43" i="9"/>
  <c r="H42" i="9"/>
  <c r="H41" i="9"/>
  <c r="H40" i="9"/>
  <c r="H39" i="9"/>
  <c r="H38" i="9"/>
  <c r="H36" i="9"/>
  <c r="H35" i="9"/>
  <c r="H34" i="9"/>
  <c r="H33" i="9"/>
  <c r="H31" i="9"/>
  <c r="H30" i="9"/>
  <c r="H29" i="9"/>
  <c r="H27" i="9"/>
  <c r="I19" i="9"/>
  <c r="I20" i="9"/>
  <c r="I21" i="9"/>
  <c r="I22" i="9"/>
  <c r="I25" i="9"/>
  <c r="H19" i="9"/>
  <c r="H20" i="9"/>
  <c r="H21" i="9"/>
  <c r="H22" i="9"/>
  <c r="H23" i="9"/>
  <c r="H24" i="9"/>
  <c r="H25" i="9"/>
  <c r="I18" i="9"/>
  <c r="H18" i="9"/>
  <c r="G28" i="9" l="1"/>
  <c r="G53" i="9"/>
  <c r="F53" i="9"/>
  <c r="E53" i="9"/>
  <c r="D53" i="9"/>
  <c r="G51" i="9"/>
  <c r="F51" i="9"/>
  <c r="G47" i="9"/>
  <c r="F47" i="9"/>
  <c r="G44" i="9"/>
  <c r="F44" i="9"/>
  <c r="G32" i="9"/>
  <c r="G37" i="9"/>
  <c r="F37" i="9"/>
  <c r="G17" i="9"/>
  <c r="G26" i="9"/>
  <c r="G56" i="9" s="1"/>
  <c r="F32" i="9"/>
  <c r="F17" i="9"/>
  <c r="F56" i="9" s="1"/>
  <c r="F26" i="9"/>
  <c r="F28" i="9"/>
  <c r="C53" i="9" l="1"/>
  <c r="D51" i="9"/>
  <c r="D47" i="9"/>
  <c r="D44" i="9"/>
  <c r="E32" i="9"/>
  <c r="C32" i="9"/>
  <c r="D32" i="9"/>
  <c r="D37" i="9"/>
  <c r="D28" i="9"/>
  <c r="D26" i="9"/>
  <c r="D17" i="9"/>
  <c r="E51" i="9"/>
  <c r="E47" i="9"/>
  <c r="E46" i="9"/>
  <c r="E44" i="9" s="1"/>
  <c r="E37" i="9"/>
  <c r="E28" i="9"/>
  <c r="E26" i="9"/>
  <c r="E25" i="9"/>
  <c r="E17" i="9" s="1"/>
  <c r="D56" i="9" l="1"/>
  <c r="E56" i="9"/>
  <c r="C17" i="9" l="1"/>
  <c r="C51" i="9"/>
  <c r="C47" i="9"/>
  <c r="C44" i="9"/>
  <c r="C37" i="9"/>
  <c r="C28" i="9"/>
  <c r="C26" i="9"/>
  <c r="C56" i="9" l="1"/>
</calcChain>
</file>

<file path=xl/sharedStrings.xml><?xml version="1.0" encoding="utf-8"?>
<sst xmlns="http://schemas.openxmlformats.org/spreadsheetml/2006/main" count="90" uniqueCount="88">
  <si>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</si>
  <si>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</si>
  <si>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</si>
  <si>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</si>
  <si>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</si>
  <si>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</si>
  <si>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</si>
  <si>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</si>
  <si>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</si>
  <si>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</si>
  <si>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</si>
  <si>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Охрана семьи и детства</t>
  </si>
  <si>
    <t>Физическая культура и спорт</t>
  </si>
  <si>
    <t>Массовый спорт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</si>
  <si>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</si>
  <si>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</si>
  <si>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</si>
  <si>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</si>
  <si>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</si>
  <si>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</si>
  <si>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</si>
  <si>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Сельское хозяйство и рыболовство</t>
  </si>
  <si>
    <t>Культура</t>
  </si>
  <si>
    <t>Дополнительное образование детей</t>
  </si>
  <si>
    <t>Функционирование высшего должностного лица субъекта Российской Федерации и муниципального образования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</si>
  <si>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</si>
  <si>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</si>
  <si>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</si>
  <si>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Обеспечение проведения выборов и референдумов</t>
  </si>
  <si>
    <t>РАСПРЕДЕЛЕНИЕ</t>
  </si>
  <si>
    <t>(тыс.рублей)</t>
  </si>
  <si>
    <t>Наименование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</si>
  <si>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</si>
  <si>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безопсности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</si>
  <si>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</si>
  <si>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</si>
  <si>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</si>
  <si>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Другие вопросы в области культуры, кинематографии</t>
  </si>
  <si>
    <t>Итого</t>
  </si>
  <si>
    <t>Код</t>
  </si>
  <si>
    <t>01</t>
  </si>
  <si>
    <t>0102</t>
  </si>
  <si>
    <t>0103</t>
  </si>
  <si>
    <t>0104</t>
  </si>
  <si>
    <t>0105</t>
  </si>
  <si>
    <t>0106</t>
  </si>
  <si>
    <t>0107</t>
  </si>
  <si>
    <t>0111</t>
  </si>
  <si>
    <t>0113</t>
  </si>
  <si>
    <t>03</t>
  </si>
  <si>
    <t>0310</t>
  </si>
  <si>
    <t>04</t>
  </si>
  <si>
    <t>0405</t>
  </si>
  <si>
    <t>0409</t>
  </si>
  <si>
    <t>0412</t>
  </si>
  <si>
    <t>05</t>
  </si>
  <si>
    <t>0502</t>
  </si>
  <si>
    <t>0503</t>
  </si>
  <si>
    <t>0505</t>
  </si>
  <si>
    <t>07</t>
  </si>
  <si>
    <t>0701</t>
  </si>
  <si>
    <t>0702</t>
  </si>
  <si>
    <t>0703</t>
  </si>
  <si>
    <t>0705</t>
  </si>
  <si>
    <t>0707</t>
  </si>
  <si>
    <t>0709</t>
  </si>
  <si>
    <t>08</t>
  </si>
  <si>
    <t>0801</t>
  </si>
  <si>
    <t>0804</t>
  </si>
  <si>
    <t>10</t>
  </si>
  <si>
    <t>1003</t>
  </si>
  <si>
    <t>1004</t>
  </si>
  <si>
    <t>1006</t>
  </si>
  <si>
    <t>11</t>
  </si>
  <si>
    <t>1102</t>
  </si>
  <si>
    <t>Оценка 2021 год</t>
  </si>
  <si>
    <t>Отчет 2020 год</t>
  </si>
  <si>
    <t xml:space="preserve">Сведения о расходах бюджета округа  по разделам и подразделам классификации расходов в сравнении  с ожидаемым исполнением за текущий финансовый год и плановый период 2023 и 2024  годов в сравнении с ожидаемым исполнением за 2021 год (оценка текущего финансового года) и отчетом за 2020 год (отчетный финансовый год) </t>
  </si>
  <si>
    <t>0501</t>
  </si>
  <si>
    <t>Жилищное хозяйство</t>
  </si>
  <si>
    <t>13</t>
  </si>
  <si>
    <t>1301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</si>
  <si>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</si>
  <si>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</si>
  <si>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Отклонения 2022 год к 2020 г.</t>
  </si>
  <si>
    <t>(+,-)</t>
  </si>
  <si>
    <t>%</t>
  </si>
  <si>
    <t>Отклонения 2022 год к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</si>
</sst>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0"/>
    <numFmt numFmtId="165" formatCode="###,###,###,##0.00"/>
    <numFmt numFmtId="167" formatCode="00.00"/>
  </numFmts>
  <fonts count="6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43" fontId="4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2" applyFont="1" applyProtection="1">
      <protection hidden="1"/>
    </xf>
    <xf numFmtId="0" fontId="3" fillId="0" borderId="0" xfId="2" applyFont="1"/>
    <xf numFmtId="0" fontId="1" fillId="0" borderId="0" xfId="2" applyNumberFormat="1" applyFont="1" applyFill="1" applyAlignment="1" applyProtection="1">
      <alignment horizontal="left"/>
      <protection hidden="1"/>
    </xf>
    <xf numFmtId="0" fontId="1" fillId="0" borderId="0" xfId="2" applyFont="1" applyAlignment="1" applyProtection="1">
      <alignment horizontal="left"/>
      <protection hidden="1"/>
    </xf>
    <xf numFmtId="4" fontId="1" fillId="0" borderId="0" xfId="2" applyNumberFormat="1" applyFont="1" applyFill="1" applyAlignment="1" applyProtection="1">
      <protection hidden="1"/>
    </xf>
    <xf numFmtId="0" fontId="1" fillId="0" borderId="0" xfId="2" applyNumberFormat="1" applyFont="1" applyFill="1" applyAlignment="1" applyProtection="1">
      <protection hidden="1"/>
    </xf>
    <xf numFmtId="0" fontId="1" fillId="0" borderId="0" xfId="2" applyNumberFormat="1" applyFont="1" applyFill="1" applyAlignment="1" applyProtection="1">
      <protection hidden="1"/>
    </xf>
    <xf numFmtId="0" fontId="1" fillId="0" borderId="0" xfId="2" applyNumberFormat="1" applyFont="1" applyFill="1" applyAlignment="1" applyProtection="1">
      <alignment wrapText="1"/>
      <protection hidden="1"/>
    </xf>
    <xf numFmtId="0" fontId="1" fillId="0" borderId="0" xfId="2" applyNumberFormat="1" applyFont="1" applyFill="1" applyAlignment="1" applyProtection="1">
      <alignment horizontal="left"/>
      <protection hidden="1"/>
    </xf>
    <xf numFmtId="0" fontId="1" fillId="0" borderId="0" xfId="2" applyFont="1" applyAlignment="1" applyProtection="1">
      <alignment horizontal="left"/>
      <protection hidden="1"/>
    </xf>
    <xf numFmtId="0" fontId="1" fillId="0" borderId="0" xfId="2" applyNumberFormat="1" applyFont="1" applyFill="1" applyAlignment="1" applyProtection="1">
      <alignment horizontal="center" vertical="center" wrapText="1"/>
      <protection hidden="1"/>
    </xf>
    <xf numFmtId="0" fontId="1" fillId="0" borderId="0" xfId="2" applyNumberFormat="1" applyFont="1" applyFill="1" applyBorder="1" applyAlignment="1" applyProtection="1">
      <alignment horizontal="center" vertical="top" wrapText="1"/>
      <protection hidden="1"/>
    </xf>
    <xf numFmtId="0" fontId="2" fillId="0" borderId="2" xfId="2" applyNumberFormat="1" applyFont="1" applyFill="1" applyBorder="1" applyAlignment="1" applyProtection="1">
      <alignment horizontal="left" vertical="top" wrapText="1"/>
      <protection hidden="1"/>
    </xf>
    <xf numFmtId="165" fontId="2" fillId="0" borderId="2" xfId="2" applyNumberFormat="1" applyFont="1" applyFill="1" applyBorder="1" applyAlignment="1" applyProtection="1">
      <alignment horizontal="right" vertical="top"/>
      <protection hidden="1"/>
    </xf>
    <xf numFmtId="165" fontId="1" fillId="0" borderId="2" xfId="2" applyNumberFormat="1" applyFont="1" applyFill="1" applyBorder="1" applyAlignment="1" applyProtection="1">
      <alignment horizontal="right" vertical="top"/>
      <protection hidden="1"/>
    </xf>
    <xf numFmtId="0" fontId="3" fillId="0" borderId="2" xfId="2" applyFont="1" applyBorder="1"/>
    <xf numFmtId="0" fontId="1" fillId="0" borderId="2" xfId="2" applyNumberFormat="1" applyFont="1" applyFill="1" applyBorder="1" applyAlignment="1" applyProtection="1">
      <alignment horizontal="left" vertical="top" wrapText="1"/>
      <protection hidden="1"/>
    </xf>
    <xf numFmtId="165" fontId="1" fillId="2" borderId="2" xfId="2" applyNumberFormat="1" applyFont="1" applyFill="1" applyBorder="1" applyAlignment="1" applyProtection="1">
      <alignment horizontal="right" vertical="top"/>
      <protection hidden="1"/>
    </xf>
    <xf numFmtId="0" fontId="1" fillId="2" borderId="2" xfId="0" applyFont="1" applyFill="1" applyBorder="1" applyAlignment="1">
      <alignment wrapText="1"/>
    </xf>
    <xf numFmtId="165" fontId="2" fillId="2" borderId="2" xfId="2" applyNumberFormat="1" applyFont="1" applyFill="1" applyBorder="1" applyAlignment="1" applyProtection="1">
      <alignment horizontal="right" vertical="top"/>
      <protection hidden="1"/>
    </xf>
    <xf numFmtId="0" fontId="2" fillId="0" borderId="2" xfId="2" applyNumberFormat="1" applyFont="1" applyFill="1" applyBorder="1" applyAlignment="1" applyProtection="1">
      <protection hidden="1"/>
    </xf>
    <xf numFmtId="4" fontId="2" fillId="0" borderId="2" xfId="2" applyNumberFormat="1" applyFont="1" applyFill="1" applyBorder="1" applyAlignment="1" applyProtection="1">
      <protection hidden="1"/>
    </xf>
    <xf numFmtId="0" fontId="1" fillId="0" borderId="0" xfId="2" applyFont="1" applyAlignment="1">
      <alignment horizontal="center"/>
    </xf>
    <xf numFmtId="49" fontId="1" fillId="0" borderId="2" xfId="2" applyNumberFormat="1" applyFont="1" applyBorder="1" applyAlignment="1">
      <alignment horizontal="center"/>
    </xf>
    <xf numFmtId="49" fontId="2" fillId="0" borderId="2" xfId="2" applyNumberFormat="1" applyFont="1" applyBorder="1" applyAlignment="1">
      <alignment horizontal="center"/>
    </xf>
    <xf numFmtId="0" fontId="1" fillId="0" borderId="0" xfId="2" applyNumberFormat="1" applyFont="1" applyFill="1" applyBorder="1" applyAlignment="1" applyProtection="1">
      <alignment horizontal="right"/>
      <protection hidden="1"/>
    </xf>
    <xf numFmtId="49" fontId="2" fillId="0" borderId="1" xfId="2" applyNumberFormat="1" applyFont="1" applyBorder="1" applyAlignment="1">
      <alignment horizontal="center"/>
    </xf>
    <xf numFmtId="0" fontId="2" fillId="0" borderId="1" xfId="2" applyNumberFormat="1" applyFont="1" applyFill="1" applyBorder="1" applyAlignment="1" applyProtection="1">
      <alignment horizontal="left" vertical="top" wrapText="1"/>
      <protection hidden="1"/>
    </xf>
    <xf numFmtId="165" fontId="2" fillId="0" borderId="1" xfId="2" applyNumberFormat="1" applyFont="1" applyFill="1" applyBorder="1" applyAlignment="1" applyProtection="1">
      <alignment horizontal="right" vertical="top"/>
      <protection hidden="1"/>
    </xf>
    <xf numFmtId="0" fontId="1" fillId="0" borderId="3" xfId="2" applyFont="1" applyBorder="1" applyAlignment="1">
      <alignment horizontal="center"/>
    </xf>
    <xf numFmtId="0" fontId="1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2" applyFont="1" applyBorder="1" applyAlignment="1">
      <alignment horizontal="center"/>
    </xf>
    <xf numFmtId="0" fontId="1" fillId="0" borderId="6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2" applyNumberFormat="1" applyFont="1" applyFill="1" applyBorder="1" applyAlignment="1" applyProtection="1">
      <alignment horizontal="center" vertical="center"/>
      <protection hidden="1"/>
    </xf>
    <xf numFmtId="0" fontId="1" fillId="0" borderId="6" xfId="2" applyFont="1" applyBorder="1" applyAlignment="1">
      <alignment horizontal="center"/>
    </xf>
    <xf numFmtId="0" fontId="1" fillId="0" borderId="7" xfId="2" applyFont="1" applyBorder="1" applyAlignment="1">
      <alignment horizontal="center"/>
    </xf>
    <xf numFmtId="0" fontId="3" fillId="0" borderId="0" xfId="2" applyFont="1" applyAlignment="1">
      <alignment horizontal="right"/>
    </xf>
    <xf numFmtId="167" fontId="1" fillId="0" borderId="2" xfId="2" applyNumberFormat="1" applyFont="1" applyFill="1" applyBorder="1" applyAlignment="1" applyProtection="1">
      <alignment horizontal="right" vertical="top"/>
      <protection hidden="1"/>
    </xf>
    <xf numFmtId="164" fontId="1" fillId="0" borderId="2" xfId="2" applyNumberFormat="1" applyFont="1" applyFill="1" applyBorder="1" applyAlignment="1" applyProtection="1">
      <alignment horizontal="right" vertical="top"/>
      <protection hidden="1"/>
    </xf>
    <xf numFmtId="43" fontId="1" fillId="0" borderId="2" xfId="3" applyFont="1" applyFill="1" applyBorder="1" applyAlignment="1" applyProtection="1">
      <protection hidden="1"/>
    </xf>
    <xf numFmtId="165" fontId="1" fillId="0" borderId="8" xfId="2" applyNumberFormat="1" applyFont="1" applyFill="1" applyBorder="1" applyAlignment="1" applyProtection="1">
      <alignment horizontal="right" vertical="top"/>
      <protection hidden="1"/>
    </xf>
    <xf numFmtId="165" fontId="1" fillId="2" borderId="8" xfId="2" applyNumberFormat="1" applyFont="1" applyFill="1" applyBorder="1" applyAlignment="1" applyProtection="1">
      <alignment horizontal="right" vertical="top"/>
      <protection hidden="1"/>
    </xf>
    <xf numFmtId="165" fontId="2" fillId="0" borderId="8" xfId="2" applyNumberFormat="1" applyFont="1" applyFill="1" applyBorder="1" applyAlignment="1" applyProtection="1">
      <alignment horizontal="right" vertical="top"/>
      <protection hidden="1"/>
    </xf>
    <xf numFmtId="165" fontId="2" fillId="2" borderId="8" xfId="2" applyNumberFormat="1" applyFont="1" applyFill="1" applyBorder="1" applyAlignment="1" applyProtection="1">
      <alignment horizontal="right" vertical="top"/>
      <protection hidden="1"/>
    </xf>
    <xf numFmtId="4" fontId="2" fillId="0" borderId="8" xfId="2" applyNumberFormat="1" applyFont="1" applyFill="1" applyBorder="1" applyAlignment="1" applyProtection="1">
      <protection hidden="1"/>
    </xf>
    <xf numFmtId="0" fontId="1" fillId="0" borderId="9" xfId="2" applyFont="1" applyBorder="1" applyAlignment="1">
      <alignment horizontal="center"/>
    </xf>
    <xf numFmtId="0" fontId="1" fillId="0" borderId="10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2" applyNumberFormat="1" applyFont="1" applyFill="1" applyBorder="1" applyAlignment="1" applyProtection="1">
      <alignment horizontal="center" wrapText="1"/>
      <protection hidden="1"/>
    </xf>
    <xf numFmtId="0" fontId="5" fillId="0" borderId="1" xfId="2" applyNumberFormat="1" applyFont="1" applyFill="1" applyBorder="1" applyAlignment="1" applyProtection="1">
      <alignment horizontal="center" wrapText="1"/>
      <protection hidden="1"/>
    </xf>
    <xf numFmtId="0" fontId="5" fillId="0" borderId="11" xfId="2" applyFont="1" applyBorder="1" applyAlignment="1">
      <alignment horizontal="center" wrapText="1"/>
    </xf>
    <xf numFmtId="0" fontId="5" fillId="0" borderId="1" xfId="2" applyFont="1" applyBorder="1" applyAlignment="1">
      <alignment horizontal="center" wrapText="1"/>
    </xf>
    <xf numFmtId="0" fontId="5" fillId="0" borderId="1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1" fillId="0" borderId="12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5" fillId="0" borderId="16" xfId="2" applyFont="1" applyBorder="1" applyAlignment="1">
      <alignment horizontal="center" wrapText="1"/>
    </xf>
    <xf numFmtId="0" fontId="5" fillId="0" borderId="17" xfId="2" applyFont="1" applyBorder="1" applyAlignment="1">
      <alignment horizontal="center" wrapText="1"/>
    </xf>
    <xf numFmtId="0" fontId="5" fillId="0" borderId="18" xfId="2" applyFont="1" applyBorder="1" applyAlignment="1">
      <alignment horizontal="center"/>
    </xf>
    <xf numFmtId="0" fontId="5" fillId="0" borderId="19" xfId="2" applyFont="1" applyBorder="1" applyAlignment="1">
      <alignment horizontal="center"/>
    </xf>
    <xf numFmtId="0" fontId="1" fillId="0" borderId="20" xfId="2" applyFont="1" applyBorder="1" applyAlignment="1">
      <alignment horizontal="center"/>
    </xf>
    <xf numFmtId="0" fontId="5" fillId="0" borderId="21" xfId="2" applyFont="1" applyBorder="1" applyAlignment="1">
      <alignment horizontal="center" wrapText="1"/>
    </xf>
    <xf numFmtId="0" fontId="5" fillId="0" borderId="14" xfId="2" applyFont="1" applyBorder="1" applyAlignment="1">
      <alignment horizontal="center"/>
    </xf>
    <xf numFmtId="0" fontId="1" fillId="0" borderId="22" xfId="2" applyFont="1" applyBorder="1" applyAlignment="1">
      <alignment horizontal="center"/>
    </xf>
    <xf numFmtId="4" fontId="1" fillId="0" borderId="8" xfId="2" applyNumberFormat="1" applyFont="1" applyBorder="1"/>
    <xf numFmtId="2" fontId="1" fillId="0" borderId="1" xfId="2" applyNumberFormat="1" applyFont="1" applyBorder="1"/>
    <xf numFmtId="2" fontId="1" fillId="0" borderId="2" xfId="2" applyNumberFormat="1" applyFont="1" applyBorder="1"/>
    <xf numFmtId="4" fontId="2" fillId="0" borderId="8" xfId="2" applyNumberFormat="1" applyFont="1" applyBorder="1"/>
    <xf numFmtId="2" fontId="2" fillId="0" borderId="2" xfId="2" applyNumberFormat="1" applyFont="1" applyBorder="1"/>
    <xf numFmtId="2" fontId="2" fillId="0" borderId="1" xfId="2" applyNumberFormat="1" applyFont="1" applyBorder="1"/>
    <xf numFmtId="4" fontId="2" fillId="0" borderId="1" xfId="2" applyNumberFormat="1" applyFont="1" applyBorder="1"/>
    <xf numFmtId="4" fontId="1" fillId="0" borderId="1" xfId="2" applyNumberFormat="1" applyFont="1" applyBorder="1"/>
  </cellXfs>
  <cellStyles count="4">
    <cellStyle name="Обычный" xfId="0" builtinId="0"/>
    <cellStyle name="Обычный 2" xfId="1"/>
    <cellStyle name="Обычный_tmp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A9" workbookViewId="0">
      <selection activeCell="H58" sqref="H58"/>
    </sheetView>
  </sheetViews>
  <sheetFormatPr defaultColWidth="9.33203125" defaultRowHeight="18" x14ac:dyDescent="0.35"/>
  <cols>
    <col min="1" max="1" width="9.33203125" style="23"/>
    <col min="2" max="2" width="95.6640625" style="2" customWidth="1"/>
    <col min="3" max="3" width="16.21875" style="2" customWidth="1"/>
    <col min="4" max="4" width="17.77734375" style="37" customWidth="1"/>
    <col min="5" max="5" width="17.33203125" style="2" customWidth="1"/>
    <col min="6" max="6" width="15.77734375" style="2" customWidth="1"/>
    <col min="7" max="7" width="16.21875" style="2" customWidth="1"/>
    <col min="8" max="8" width="13.109375" style="2" customWidth="1"/>
    <col min="9" max="9" width="12.109375" style="2" customWidth="1"/>
    <col min="10" max="10" width="14" style="2" customWidth="1"/>
    <col min="11" max="11" width="11.5546875" style="2" customWidth="1"/>
    <col min="12" max="16384" width="9.33203125" style="2"/>
  </cols>
  <sheetData>
    <row r="1" spans="1:11" ht="18.75" customHeight="1" x14ac:dyDescent="0.35">
      <c r="B1" s="1"/>
      <c r="C1" s="7"/>
    </row>
    <row r="2" spans="1:11" ht="18.75" customHeight="1" x14ac:dyDescent="0.35">
      <c r="B2" s="1"/>
      <c r="C2" s="3"/>
    </row>
    <row r="3" spans="1:11" ht="18.75" customHeight="1" x14ac:dyDescent="0.35">
      <c r="B3" s="1"/>
      <c r="C3" s="7"/>
    </row>
    <row r="4" spans="1:11" ht="18.75" customHeight="1" x14ac:dyDescent="0.35">
      <c r="B4" s="1"/>
      <c r="C4" s="8"/>
    </row>
    <row r="5" spans="1:11" ht="18.75" customHeight="1" x14ac:dyDescent="0.35">
      <c r="B5" s="1"/>
      <c r="C5" s="9"/>
    </row>
    <row r="6" spans="1:11" ht="17.25" customHeight="1" x14ac:dyDescent="0.35">
      <c r="B6" s="1"/>
      <c r="C6" s="10"/>
    </row>
    <row r="7" spans="1:11" ht="17.25" customHeight="1" x14ac:dyDescent="0.35">
      <c r="B7" s="1"/>
      <c r="C7" s="4"/>
    </row>
    <row r="8" spans="1:11" ht="17.25" customHeight="1" x14ac:dyDescent="0.35">
      <c r="B8" s="1"/>
      <c r="C8" s="4"/>
    </row>
    <row r="9" spans="1:11" ht="17.25" customHeight="1" x14ac:dyDescent="0.35">
      <c r="B9" s="1"/>
      <c r="C9" s="4"/>
    </row>
    <row r="10" spans="1:11" ht="17.25" customHeight="1" x14ac:dyDescent="0.35">
      <c r="B10" s="1"/>
      <c r="C10" s="4"/>
    </row>
    <row r="11" spans="1:11" ht="18.75" customHeight="1" x14ac:dyDescent="0.35">
      <c r="B11" s="11" t="s">
        <v>29</v>
      </c>
      <c r="C11" s="11"/>
    </row>
    <row r="12" spans="1:11" ht="49.2" customHeight="1" x14ac:dyDescent="0.35">
      <c r="B12" s="11" t="s">
        <v>77</v>
      </c>
      <c r="C12" s="11"/>
      <c r="D12" s="11"/>
      <c r="E12" s="11"/>
      <c r="F12" s="11"/>
    </row>
    <row r="13" spans="1:11" ht="18.75" customHeight="1" thickBot="1" x14ac:dyDescent="0.4">
      <c r="B13" s="1"/>
      <c r="C13" s="26"/>
      <c r="H13" s="26" t="s">
        <v>30</v>
      </c>
    </row>
    <row r="14" spans="1:11" ht="35.4" customHeight="1" x14ac:dyDescent="0.35">
      <c r="A14" s="30" t="s">
        <v>39</v>
      </c>
      <c r="B14" s="31" t="s">
        <v>31</v>
      </c>
      <c r="C14" s="48" t="s">
        <v>76</v>
      </c>
      <c r="D14" s="50" t="s">
        <v>75</v>
      </c>
      <c r="E14" s="52">
        <v>2022</v>
      </c>
      <c r="F14" s="52">
        <v>2023</v>
      </c>
      <c r="G14" s="55">
        <v>2024</v>
      </c>
      <c r="H14" s="57" t="s">
        <v>84</v>
      </c>
      <c r="I14" s="58"/>
      <c r="J14" s="62" t="s">
        <v>87</v>
      </c>
      <c r="K14" s="58"/>
    </row>
    <row r="15" spans="1:11" ht="16.2" customHeight="1" x14ac:dyDescent="0.35">
      <c r="A15" s="46"/>
      <c r="B15" s="47"/>
      <c r="C15" s="49"/>
      <c r="D15" s="51"/>
      <c r="E15" s="53"/>
      <c r="F15" s="53"/>
      <c r="G15" s="56"/>
      <c r="H15" s="59" t="s">
        <v>85</v>
      </c>
      <c r="I15" s="60" t="s">
        <v>86</v>
      </c>
      <c r="J15" s="63" t="s">
        <v>85</v>
      </c>
      <c r="K15" s="60" t="s">
        <v>86</v>
      </c>
    </row>
    <row r="16" spans="1:11" ht="18.75" customHeight="1" thickBot="1" x14ac:dyDescent="0.4">
      <c r="A16" s="32">
        <v>1</v>
      </c>
      <c r="B16" s="33">
        <v>2</v>
      </c>
      <c r="C16" s="34">
        <v>3</v>
      </c>
      <c r="D16" s="35">
        <v>4</v>
      </c>
      <c r="E16" s="35">
        <v>5</v>
      </c>
      <c r="F16" s="35">
        <v>6</v>
      </c>
      <c r="G16" s="54">
        <v>7</v>
      </c>
      <c r="H16" s="61">
        <v>8</v>
      </c>
      <c r="I16" s="36">
        <v>9</v>
      </c>
      <c r="J16" s="64">
        <v>10</v>
      </c>
      <c r="K16" s="36">
        <v>11</v>
      </c>
    </row>
    <row r="17" spans="1:11" ht="18.75" customHeight="1" x14ac:dyDescent="0.3">
      <c r="A17" s="27" t="s">
        <v>40</v>
      </c>
      <c r="B17" s="28" t="s">
        <v>0</v>
      </c>
      <c r="C17" s="29">
        <f>C18+C19+C20+C21+C22+C24+C25+C23</f>
        <v>200830.43</v>
      </c>
      <c r="D17" s="29">
        <f>D18+D19+D20+D21+D22+D24+D25+D23</f>
        <v>214399.53</v>
      </c>
      <c r="E17" s="29">
        <f>E18+E19+E20+E21+E22+E24+E25+E23</f>
        <v>221233.83499999999</v>
      </c>
      <c r="F17" s="29">
        <f>F18+F19+F20+F21+F22+F24+F25+F23</f>
        <v>214329.81</v>
      </c>
      <c r="G17" s="29">
        <f>G18+G19+G20+G21+G22+G24+G25+G23</f>
        <v>214329.40999999997</v>
      </c>
      <c r="H17" s="68">
        <f>E17-C17</f>
        <v>20403.404999999999</v>
      </c>
      <c r="I17" s="70">
        <f>E17/C17*100</f>
        <v>110.15951865461821</v>
      </c>
      <c r="J17" s="71">
        <f>E17-D17</f>
        <v>6834.304999999993</v>
      </c>
      <c r="K17" s="70">
        <f>E17/D17*100</f>
        <v>103.18764924531318</v>
      </c>
    </row>
    <row r="18" spans="1:11" ht="38.25" customHeight="1" x14ac:dyDescent="0.35">
      <c r="A18" s="24" t="s">
        <v>41</v>
      </c>
      <c r="B18" s="17" t="s">
        <v>24</v>
      </c>
      <c r="C18" s="15">
        <v>1947.99</v>
      </c>
      <c r="D18" s="38">
        <v>1954.82</v>
      </c>
      <c r="E18" s="41">
        <v>1925.29</v>
      </c>
      <c r="F18" s="15">
        <v>1925.29</v>
      </c>
      <c r="G18" s="15">
        <v>1925.29</v>
      </c>
      <c r="H18" s="65">
        <f>E18-C18</f>
        <v>-22.700000000000045</v>
      </c>
      <c r="I18" s="67">
        <f>E18/C18*100</f>
        <v>98.834696276674933</v>
      </c>
      <c r="J18" s="72">
        <f t="shared" ref="J18:J56" si="0">E18-D18</f>
        <v>-29.529999999999973</v>
      </c>
      <c r="K18" s="66">
        <f t="shared" ref="K18:K56" si="1">E18/D18*100</f>
        <v>98.489374980816649</v>
      </c>
    </row>
    <row r="19" spans="1:11" ht="39" customHeight="1" x14ac:dyDescent="0.35">
      <c r="A19" s="24" t="s">
        <v>42</v>
      </c>
      <c r="B19" s="17" t="s">
        <v>1</v>
      </c>
      <c r="C19" s="15">
        <v>6968.82</v>
      </c>
      <c r="D19" s="38">
        <v>7520.49</v>
      </c>
      <c r="E19" s="41">
        <v>5324.5</v>
      </c>
      <c r="F19" s="15">
        <v>5324.5</v>
      </c>
      <c r="G19" s="15">
        <v>5324.5</v>
      </c>
      <c r="H19" s="65">
        <f t="shared" ref="H19:H56" si="2">E19-C19</f>
        <v>-1644.3199999999997</v>
      </c>
      <c r="I19" s="67">
        <f t="shared" ref="I19:I56" si="3">E19/C19*100</f>
        <v>76.404613693566489</v>
      </c>
      <c r="J19" s="72">
        <f t="shared" si="0"/>
        <v>-2195.9899999999998</v>
      </c>
      <c r="K19" s="66">
        <f t="shared" si="1"/>
        <v>70.799907984719084</v>
      </c>
    </row>
    <row r="20" spans="1:11" ht="58.5" customHeight="1" x14ac:dyDescent="0.35">
      <c r="A20" s="24" t="s">
        <v>43</v>
      </c>
      <c r="B20" s="17" t="s">
        <v>3</v>
      </c>
      <c r="C20" s="15">
        <v>101615.94</v>
      </c>
      <c r="D20" s="38">
        <v>94025.61</v>
      </c>
      <c r="E20" s="41">
        <v>93283.725000000006</v>
      </c>
      <c r="F20" s="15">
        <v>93283.69</v>
      </c>
      <c r="G20" s="15">
        <v>93283.69</v>
      </c>
      <c r="H20" s="65">
        <f t="shared" si="2"/>
        <v>-8332.2149999999965</v>
      </c>
      <c r="I20" s="67">
        <f t="shared" si="3"/>
        <v>91.800287435219317</v>
      </c>
      <c r="J20" s="72">
        <f t="shared" si="0"/>
        <v>-741.88499999999476</v>
      </c>
      <c r="K20" s="66">
        <f t="shared" si="1"/>
        <v>99.210975605476008</v>
      </c>
    </row>
    <row r="21" spans="1:11" ht="18.75" customHeight="1" x14ac:dyDescent="0.35">
      <c r="A21" s="24" t="s">
        <v>44</v>
      </c>
      <c r="B21" s="17" t="s">
        <v>4</v>
      </c>
      <c r="C21" s="15">
        <v>0.75</v>
      </c>
      <c r="D21" s="38">
        <v>17</v>
      </c>
      <c r="E21" s="41">
        <v>116.41</v>
      </c>
      <c r="F21" s="15">
        <v>7.93</v>
      </c>
      <c r="G21" s="15">
        <v>7.93</v>
      </c>
      <c r="H21" s="65">
        <f t="shared" si="2"/>
        <v>115.66</v>
      </c>
      <c r="I21" s="67">
        <f t="shared" si="3"/>
        <v>15521.333333333334</v>
      </c>
      <c r="J21" s="72">
        <f t="shared" si="0"/>
        <v>99.41</v>
      </c>
      <c r="K21" s="66">
        <f t="shared" si="1"/>
        <v>684.76470588235293</v>
      </c>
    </row>
    <row r="22" spans="1:11" ht="37.5" customHeight="1" x14ac:dyDescent="0.35">
      <c r="A22" s="24" t="s">
        <v>45</v>
      </c>
      <c r="B22" s="17" t="s">
        <v>32</v>
      </c>
      <c r="C22" s="18">
        <v>14133.26</v>
      </c>
      <c r="D22" s="38">
        <v>15623.14</v>
      </c>
      <c r="E22" s="42">
        <v>16204.63</v>
      </c>
      <c r="F22" s="18">
        <v>16204.63</v>
      </c>
      <c r="G22" s="18">
        <v>16204.63</v>
      </c>
      <c r="H22" s="65">
        <f t="shared" si="2"/>
        <v>2071.369999999999</v>
      </c>
      <c r="I22" s="67">
        <f t="shared" si="3"/>
        <v>114.65599585658227</v>
      </c>
      <c r="J22" s="72">
        <f t="shared" si="0"/>
        <v>581.48999999999978</v>
      </c>
      <c r="K22" s="66">
        <f t="shared" si="1"/>
        <v>103.72197906438782</v>
      </c>
    </row>
    <row r="23" spans="1:11" ht="37.5" customHeight="1" x14ac:dyDescent="0.35">
      <c r="A23" s="24" t="s">
        <v>46</v>
      </c>
      <c r="B23" s="19" t="s">
        <v>28</v>
      </c>
      <c r="C23" s="18">
        <v>0</v>
      </c>
      <c r="D23" s="38">
        <v>0</v>
      </c>
      <c r="E23" s="42">
        <v>3641.48</v>
      </c>
      <c r="F23" s="15">
        <v>0</v>
      </c>
      <c r="G23" s="15">
        <v>0</v>
      </c>
      <c r="H23" s="65">
        <f t="shared" si="2"/>
        <v>3641.48</v>
      </c>
      <c r="I23" s="67">
        <v>0</v>
      </c>
      <c r="J23" s="72">
        <f t="shared" si="0"/>
        <v>3641.48</v>
      </c>
      <c r="K23" s="66">
        <v>0</v>
      </c>
    </row>
    <row r="24" spans="1:11" ht="18.75" customHeight="1" x14ac:dyDescent="0.35">
      <c r="A24" s="24" t="s">
        <v>47</v>
      </c>
      <c r="B24" s="17" t="s">
        <v>5</v>
      </c>
      <c r="C24" s="15">
        <v>0</v>
      </c>
      <c r="D24" s="38">
        <v>0</v>
      </c>
      <c r="E24" s="41">
        <v>375</v>
      </c>
      <c r="F24" s="15">
        <v>375</v>
      </c>
      <c r="G24" s="15">
        <v>375</v>
      </c>
      <c r="H24" s="65">
        <f t="shared" si="2"/>
        <v>375</v>
      </c>
      <c r="I24" s="67">
        <v>0</v>
      </c>
      <c r="J24" s="72">
        <f t="shared" si="0"/>
        <v>375</v>
      </c>
      <c r="K24" s="66">
        <v>0</v>
      </c>
    </row>
    <row r="25" spans="1:11" ht="18.75" customHeight="1" x14ac:dyDescent="0.35">
      <c r="A25" s="24" t="s">
        <v>48</v>
      </c>
      <c r="B25" s="17" t="s">
        <v>2</v>
      </c>
      <c r="C25" s="15">
        <v>76163.67</v>
      </c>
      <c r="D25" s="38">
        <v>95258.47</v>
      </c>
      <c r="E25" s="41">
        <f>100363.15-0.35</f>
        <v>100362.79999999999</v>
      </c>
      <c r="F25" s="15">
        <v>97208.77</v>
      </c>
      <c r="G25" s="15">
        <v>97208.37</v>
      </c>
      <c r="H25" s="65">
        <f t="shared" si="2"/>
        <v>24199.12999999999</v>
      </c>
      <c r="I25" s="67">
        <f t="shared" si="3"/>
        <v>131.7725366963015</v>
      </c>
      <c r="J25" s="72">
        <f t="shared" si="0"/>
        <v>5104.3299999999872</v>
      </c>
      <c r="K25" s="66">
        <f t="shared" si="1"/>
        <v>105.35840015066375</v>
      </c>
    </row>
    <row r="26" spans="1:11" ht="19.2" customHeight="1" x14ac:dyDescent="0.3">
      <c r="A26" s="25" t="s">
        <v>49</v>
      </c>
      <c r="B26" s="13" t="s">
        <v>6</v>
      </c>
      <c r="C26" s="14">
        <f>C27</f>
        <v>4072.77</v>
      </c>
      <c r="D26" s="14">
        <f>D27</f>
        <v>4349.82</v>
      </c>
      <c r="E26" s="43">
        <f>E27</f>
        <v>4464</v>
      </c>
      <c r="F26" s="14">
        <f>F27</f>
        <v>4464</v>
      </c>
      <c r="G26" s="14">
        <f>G27</f>
        <v>4464</v>
      </c>
      <c r="H26" s="68">
        <f t="shared" si="2"/>
        <v>391.23</v>
      </c>
      <c r="I26" s="69">
        <f t="shared" si="3"/>
        <v>109.60599297284158</v>
      </c>
      <c r="J26" s="71">
        <f t="shared" si="0"/>
        <v>114.18000000000029</v>
      </c>
      <c r="K26" s="70">
        <f t="shared" si="1"/>
        <v>102.62493620425674</v>
      </c>
    </row>
    <row r="27" spans="1:11" ht="25.5" customHeight="1" x14ac:dyDescent="0.35">
      <c r="A27" s="24" t="s">
        <v>50</v>
      </c>
      <c r="B27" s="17" t="s">
        <v>33</v>
      </c>
      <c r="C27" s="15">
        <v>4072.77</v>
      </c>
      <c r="D27" s="38">
        <v>4349.82</v>
      </c>
      <c r="E27" s="41">
        <v>4464</v>
      </c>
      <c r="F27" s="15">
        <v>4464</v>
      </c>
      <c r="G27" s="15">
        <v>4464</v>
      </c>
      <c r="H27" s="65">
        <f t="shared" si="2"/>
        <v>391.23</v>
      </c>
      <c r="I27" s="67">
        <f t="shared" si="3"/>
        <v>109.60599297284158</v>
      </c>
      <c r="J27" s="72">
        <f t="shared" si="0"/>
        <v>114.18000000000029</v>
      </c>
      <c r="K27" s="66">
        <f t="shared" si="1"/>
        <v>102.62493620425674</v>
      </c>
    </row>
    <row r="28" spans="1:11" ht="18.75" customHeight="1" x14ac:dyDescent="0.3">
      <c r="A28" s="25" t="s">
        <v>51</v>
      </c>
      <c r="B28" s="13" t="s">
        <v>7</v>
      </c>
      <c r="C28" s="14">
        <f>C29+C30+C31</f>
        <v>89890.11</v>
      </c>
      <c r="D28" s="14">
        <f>D29+D30+D31</f>
        <v>137712.94999999998</v>
      </c>
      <c r="E28" s="43">
        <f>E29+E30+E31</f>
        <v>84793.08</v>
      </c>
      <c r="F28" s="14">
        <f>F29+F30+F31</f>
        <v>41635.360000000001</v>
      </c>
      <c r="G28" s="14">
        <f>G29+G30+G31</f>
        <v>41635.360000000001</v>
      </c>
      <c r="H28" s="68">
        <f t="shared" si="2"/>
        <v>-5097.0299999999988</v>
      </c>
      <c r="I28" s="69">
        <f t="shared" si="3"/>
        <v>94.32970990913239</v>
      </c>
      <c r="J28" s="71">
        <f t="shared" si="0"/>
        <v>-52919.869999999981</v>
      </c>
      <c r="K28" s="70">
        <f t="shared" si="1"/>
        <v>61.572335789771415</v>
      </c>
    </row>
    <row r="29" spans="1:11" ht="18.75" customHeight="1" x14ac:dyDescent="0.35">
      <c r="A29" s="24" t="s">
        <v>52</v>
      </c>
      <c r="B29" s="17" t="s">
        <v>21</v>
      </c>
      <c r="C29" s="15">
        <v>16851.84</v>
      </c>
      <c r="D29" s="38">
        <v>7973.35</v>
      </c>
      <c r="E29" s="15">
        <v>7319.84</v>
      </c>
      <c r="F29" s="15">
        <v>7319.84</v>
      </c>
      <c r="G29" s="15">
        <v>7319.84</v>
      </c>
      <c r="H29" s="65">
        <f t="shared" si="2"/>
        <v>-9532</v>
      </c>
      <c r="I29" s="67">
        <f t="shared" si="3"/>
        <v>43.436443735520868</v>
      </c>
      <c r="J29" s="72">
        <f t="shared" si="0"/>
        <v>-653.51000000000022</v>
      </c>
      <c r="K29" s="66">
        <f t="shared" si="1"/>
        <v>91.803821480306269</v>
      </c>
    </row>
    <row r="30" spans="1:11" ht="18.75" customHeight="1" x14ac:dyDescent="0.35">
      <c r="A30" s="24" t="s">
        <v>53</v>
      </c>
      <c r="B30" s="17" t="s">
        <v>8</v>
      </c>
      <c r="C30" s="15">
        <v>65043.75</v>
      </c>
      <c r="D30" s="38">
        <v>127663.24</v>
      </c>
      <c r="E30" s="15">
        <v>77128.240000000005</v>
      </c>
      <c r="F30" s="15">
        <v>33970.519999999997</v>
      </c>
      <c r="G30" s="15">
        <v>33970.519999999997</v>
      </c>
      <c r="H30" s="65">
        <f t="shared" si="2"/>
        <v>12084.490000000005</v>
      </c>
      <c r="I30" s="67">
        <f t="shared" si="3"/>
        <v>118.57901796867493</v>
      </c>
      <c r="J30" s="72">
        <f t="shared" si="0"/>
        <v>-50535</v>
      </c>
      <c r="K30" s="66">
        <f t="shared" si="1"/>
        <v>60.415386606199249</v>
      </c>
    </row>
    <row r="31" spans="1:11" ht="18.75" customHeight="1" x14ac:dyDescent="0.35">
      <c r="A31" s="24" t="s">
        <v>54</v>
      </c>
      <c r="B31" s="17" t="s">
        <v>9</v>
      </c>
      <c r="C31" s="15">
        <v>7994.52</v>
      </c>
      <c r="D31" s="38">
        <v>2076.36</v>
      </c>
      <c r="E31" s="15">
        <v>345</v>
      </c>
      <c r="F31" s="15">
        <v>345</v>
      </c>
      <c r="G31" s="15">
        <v>345</v>
      </c>
      <c r="H31" s="65">
        <f t="shared" si="2"/>
        <v>-7649.52</v>
      </c>
      <c r="I31" s="67">
        <f t="shared" si="3"/>
        <v>4.3154560874198822</v>
      </c>
      <c r="J31" s="72">
        <f t="shared" si="0"/>
        <v>-1731.3600000000001</v>
      </c>
      <c r="K31" s="66">
        <f t="shared" si="1"/>
        <v>16.615615789169507</v>
      </c>
    </row>
    <row r="32" spans="1:11" ht="18.75" customHeight="1" x14ac:dyDescent="0.3">
      <c r="A32" s="25" t="s">
        <v>55</v>
      </c>
      <c r="B32" s="13" t="s">
        <v>10</v>
      </c>
      <c r="C32" s="14">
        <f>C36+C34+C35+C33</f>
        <v>66282.55</v>
      </c>
      <c r="D32" s="14">
        <f>D36+D34+D35+D33</f>
        <v>58945.849999999991</v>
      </c>
      <c r="E32" s="14">
        <f>E36+E34+E35+E33</f>
        <v>37975.83</v>
      </c>
      <c r="F32" s="14">
        <f>F36+F34+F35+F33</f>
        <v>37028.69</v>
      </c>
      <c r="G32" s="14">
        <f>G36+G34+G35+G33</f>
        <v>37028.69</v>
      </c>
      <c r="H32" s="68">
        <f t="shared" si="2"/>
        <v>-28306.720000000001</v>
      </c>
      <c r="I32" s="69">
        <f t="shared" si="3"/>
        <v>57.293857885672772</v>
      </c>
      <c r="J32" s="71">
        <f t="shared" si="0"/>
        <v>-20970.01999999999</v>
      </c>
      <c r="K32" s="70">
        <f t="shared" si="1"/>
        <v>64.424942553207742</v>
      </c>
    </row>
    <row r="33" spans="1:11" ht="18.75" customHeight="1" x14ac:dyDescent="0.35">
      <c r="A33" s="24" t="s">
        <v>78</v>
      </c>
      <c r="B33" s="17" t="s">
        <v>79</v>
      </c>
      <c r="C33" s="15">
        <v>0</v>
      </c>
      <c r="D33" s="15">
        <v>249.09</v>
      </c>
      <c r="E33" s="14"/>
      <c r="F33" s="15"/>
      <c r="G33" s="16"/>
      <c r="H33" s="65">
        <f t="shared" si="2"/>
        <v>0</v>
      </c>
      <c r="I33" s="67">
        <v>0</v>
      </c>
      <c r="J33" s="72">
        <f t="shared" si="0"/>
        <v>-249.09</v>
      </c>
      <c r="K33" s="66">
        <f t="shared" si="1"/>
        <v>0</v>
      </c>
    </row>
    <row r="34" spans="1:11" ht="18.75" customHeight="1" x14ac:dyDescent="0.35">
      <c r="A34" s="24" t="s">
        <v>56</v>
      </c>
      <c r="B34" s="17" t="s">
        <v>25</v>
      </c>
      <c r="C34" s="15">
        <v>387.62</v>
      </c>
      <c r="D34" s="38">
        <v>561.23</v>
      </c>
      <c r="E34" s="15">
        <v>434.66</v>
      </c>
      <c r="F34" s="15">
        <v>434.66</v>
      </c>
      <c r="G34" s="15">
        <v>434.66</v>
      </c>
      <c r="H34" s="65">
        <f t="shared" si="2"/>
        <v>47.04000000000002</v>
      </c>
      <c r="I34" s="67">
        <f t="shared" si="3"/>
        <v>112.13559671843558</v>
      </c>
      <c r="J34" s="72">
        <f t="shared" si="0"/>
        <v>-126.57</v>
      </c>
      <c r="K34" s="66">
        <f t="shared" si="1"/>
        <v>77.447748694830992</v>
      </c>
    </row>
    <row r="35" spans="1:11" ht="18.75" customHeight="1" x14ac:dyDescent="0.35">
      <c r="A35" s="24" t="s">
        <v>57</v>
      </c>
      <c r="B35" s="17" t="s">
        <v>26</v>
      </c>
      <c r="C35" s="15">
        <v>65119.35</v>
      </c>
      <c r="D35" s="38">
        <v>56684.81</v>
      </c>
      <c r="E35" s="15">
        <v>36775.19</v>
      </c>
      <c r="F35" s="15">
        <v>35828.050000000003</v>
      </c>
      <c r="G35" s="15">
        <v>35828.050000000003</v>
      </c>
      <c r="H35" s="65">
        <f t="shared" si="2"/>
        <v>-28344.159999999996</v>
      </c>
      <c r="I35" s="67">
        <f t="shared" si="3"/>
        <v>56.473521311253883</v>
      </c>
      <c r="J35" s="72">
        <f t="shared" si="0"/>
        <v>-19909.619999999995</v>
      </c>
      <c r="K35" s="66">
        <f t="shared" si="1"/>
        <v>64.876622149743483</v>
      </c>
    </row>
    <row r="36" spans="1:11" ht="21" customHeight="1" x14ac:dyDescent="0.35">
      <c r="A36" s="24" t="s">
        <v>58</v>
      </c>
      <c r="B36" s="17" t="s">
        <v>27</v>
      </c>
      <c r="C36" s="15">
        <v>775.58</v>
      </c>
      <c r="D36" s="38">
        <v>1450.72</v>
      </c>
      <c r="E36" s="15">
        <v>765.98</v>
      </c>
      <c r="F36" s="15">
        <v>765.98</v>
      </c>
      <c r="G36" s="15">
        <v>765.98</v>
      </c>
      <c r="H36" s="65">
        <f t="shared" si="2"/>
        <v>-9.6000000000000227</v>
      </c>
      <c r="I36" s="67">
        <f t="shared" si="3"/>
        <v>98.762216663658165</v>
      </c>
      <c r="J36" s="72">
        <f t="shared" si="0"/>
        <v>-684.74</v>
      </c>
      <c r="K36" s="66">
        <f t="shared" si="1"/>
        <v>52.799988970993716</v>
      </c>
    </row>
    <row r="37" spans="1:11" ht="18.75" customHeight="1" x14ac:dyDescent="0.3">
      <c r="A37" s="25" t="s">
        <v>59</v>
      </c>
      <c r="B37" s="13" t="s">
        <v>14</v>
      </c>
      <c r="C37" s="14">
        <f>C38+C39+C41+C42+C43+C40</f>
        <v>868200.94</v>
      </c>
      <c r="D37" s="14">
        <f>D38+D39+D41+D42+D43+D40</f>
        <v>955485.45999999985</v>
      </c>
      <c r="E37" s="43">
        <f>E38+E39+E41+E42+E43+E40</f>
        <v>967054.47000000009</v>
      </c>
      <c r="F37" s="14">
        <f t="shared" ref="F37:G37" si="4">F38+F39+F41+F42+F43+F40</f>
        <v>917929.86</v>
      </c>
      <c r="G37" s="14">
        <f t="shared" si="4"/>
        <v>898972.88</v>
      </c>
      <c r="H37" s="68">
        <f t="shared" si="2"/>
        <v>98853.530000000144</v>
      </c>
      <c r="I37" s="69">
        <f t="shared" si="3"/>
        <v>111.38601969263016</v>
      </c>
      <c r="J37" s="71">
        <f t="shared" si="0"/>
        <v>11569.010000000242</v>
      </c>
      <c r="K37" s="70">
        <f t="shared" si="1"/>
        <v>101.21079916799573</v>
      </c>
    </row>
    <row r="38" spans="1:11" ht="18.75" customHeight="1" x14ac:dyDescent="0.35">
      <c r="A38" s="24" t="s">
        <v>60</v>
      </c>
      <c r="B38" s="17" t="s">
        <v>15</v>
      </c>
      <c r="C38" s="18">
        <v>293821.02</v>
      </c>
      <c r="D38" s="38">
        <v>314342.45</v>
      </c>
      <c r="E38" s="42">
        <v>333296.64000000001</v>
      </c>
      <c r="F38" s="18">
        <v>297509.53999999998</v>
      </c>
      <c r="G38" s="18">
        <v>287692.01</v>
      </c>
      <c r="H38" s="65">
        <f t="shared" si="2"/>
        <v>39475.619999999995</v>
      </c>
      <c r="I38" s="67">
        <f t="shared" si="3"/>
        <v>113.43526069033454</v>
      </c>
      <c r="J38" s="72">
        <f t="shared" si="0"/>
        <v>18954.190000000002</v>
      </c>
      <c r="K38" s="66">
        <f t="shared" si="1"/>
        <v>106.0297901222059</v>
      </c>
    </row>
    <row r="39" spans="1:11" ht="18.75" customHeight="1" x14ac:dyDescent="0.35">
      <c r="A39" s="24" t="s">
        <v>61</v>
      </c>
      <c r="B39" s="17" t="s">
        <v>16</v>
      </c>
      <c r="C39" s="18">
        <v>472873.46</v>
      </c>
      <c r="D39" s="38">
        <v>535025.29</v>
      </c>
      <c r="E39" s="42">
        <v>521897.7</v>
      </c>
      <c r="F39" s="18">
        <v>502961.91999999998</v>
      </c>
      <c r="G39" s="18">
        <v>495356.92</v>
      </c>
      <c r="H39" s="65">
        <f t="shared" si="2"/>
        <v>49024.239999999991</v>
      </c>
      <c r="I39" s="67">
        <f t="shared" si="3"/>
        <v>110.36730629796816</v>
      </c>
      <c r="J39" s="72">
        <f t="shared" si="0"/>
        <v>-13127.590000000026</v>
      </c>
      <c r="K39" s="66">
        <f t="shared" si="1"/>
        <v>97.546360845858331</v>
      </c>
    </row>
    <row r="40" spans="1:11" ht="18.75" customHeight="1" x14ac:dyDescent="0.35">
      <c r="A40" s="24" t="s">
        <v>62</v>
      </c>
      <c r="B40" s="17" t="s">
        <v>23</v>
      </c>
      <c r="C40" s="18">
        <v>76045.350000000006</v>
      </c>
      <c r="D40" s="38">
        <v>70937.350000000006</v>
      </c>
      <c r="E40" s="42">
        <v>73357.66</v>
      </c>
      <c r="F40" s="18">
        <v>78843.91</v>
      </c>
      <c r="G40" s="18">
        <v>80693.919999999998</v>
      </c>
      <c r="H40" s="65">
        <f t="shared" si="2"/>
        <v>-2687.6900000000023</v>
      </c>
      <c r="I40" s="67">
        <f t="shared" si="3"/>
        <v>96.465674758548687</v>
      </c>
      <c r="J40" s="72">
        <f t="shared" si="0"/>
        <v>2420.3099999999977</v>
      </c>
      <c r="K40" s="66">
        <f t="shared" si="1"/>
        <v>103.41189796348466</v>
      </c>
    </row>
    <row r="41" spans="1:11" ht="19.5" customHeight="1" x14ac:dyDescent="0.35">
      <c r="A41" s="24" t="s">
        <v>63</v>
      </c>
      <c r="B41" s="17" t="s">
        <v>34</v>
      </c>
      <c r="C41" s="18">
        <v>146</v>
      </c>
      <c r="D41" s="38">
        <v>45.7</v>
      </c>
      <c r="E41" s="42">
        <v>80</v>
      </c>
      <c r="F41" s="18">
        <v>80</v>
      </c>
      <c r="G41" s="18">
        <v>80</v>
      </c>
      <c r="H41" s="65">
        <f t="shared" si="2"/>
        <v>-66</v>
      </c>
      <c r="I41" s="67">
        <f t="shared" si="3"/>
        <v>54.794520547945204</v>
      </c>
      <c r="J41" s="72">
        <f t="shared" si="0"/>
        <v>34.299999999999997</v>
      </c>
      <c r="K41" s="66">
        <f t="shared" si="1"/>
        <v>175.054704595186</v>
      </c>
    </row>
    <row r="42" spans="1:11" ht="18.75" customHeight="1" x14ac:dyDescent="0.35">
      <c r="A42" s="24" t="s">
        <v>64</v>
      </c>
      <c r="B42" s="17" t="s">
        <v>35</v>
      </c>
      <c r="C42" s="18">
        <v>3951.53</v>
      </c>
      <c r="D42" s="38">
        <v>12344.85</v>
      </c>
      <c r="E42" s="42">
        <v>14711.7</v>
      </c>
      <c r="F42" s="18">
        <v>14823.72</v>
      </c>
      <c r="G42" s="18">
        <v>11439.26</v>
      </c>
      <c r="H42" s="65">
        <f t="shared" si="2"/>
        <v>10760.17</v>
      </c>
      <c r="I42" s="67">
        <f t="shared" si="3"/>
        <v>372.30389241635515</v>
      </c>
      <c r="J42" s="72">
        <f t="shared" si="0"/>
        <v>2366.8500000000004</v>
      </c>
      <c r="K42" s="66">
        <f t="shared" si="1"/>
        <v>119.17277245167013</v>
      </c>
    </row>
    <row r="43" spans="1:11" ht="18.75" customHeight="1" x14ac:dyDescent="0.35">
      <c r="A43" s="24" t="s">
        <v>65</v>
      </c>
      <c r="B43" s="17" t="s">
        <v>17</v>
      </c>
      <c r="C43" s="18">
        <v>21363.58</v>
      </c>
      <c r="D43" s="38">
        <v>22789.82</v>
      </c>
      <c r="E43" s="42">
        <v>23710.77</v>
      </c>
      <c r="F43" s="18">
        <v>23710.77</v>
      </c>
      <c r="G43" s="18">
        <v>23710.77</v>
      </c>
      <c r="H43" s="65">
        <f t="shared" si="2"/>
        <v>2347.1899999999987</v>
      </c>
      <c r="I43" s="67">
        <f t="shared" si="3"/>
        <v>110.98687579516167</v>
      </c>
      <c r="J43" s="72">
        <f t="shared" si="0"/>
        <v>920.95000000000073</v>
      </c>
      <c r="K43" s="66">
        <f t="shared" si="1"/>
        <v>104.04105868321909</v>
      </c>
    </row>
    <row r="44" spans="1:11" ht="18.75" customHeight="1" x14ac:dyDescent="0.3">
      <c r="A44" s="25" t="s">
        <v>66</v>
      </c>
      <c r="B44" s="13" t="s">
        <v>36</v>
      </c>
      <c r="C44" s="20">
        <f>C45+C46</f>
        <v>101296.35</v>
      </c>
      <c r="D44" s="20">
        <f>D45+D46</f>
        <v>94197.27</v>
      </c>
      <c r="E44" s="44">
        <f>E45+E46</f>
        <v>91702.91</v>
      </c>
      <c r="F44" s="20">
        <f t="shared" ref="F44:G44" si="5">F45+F46</f>
        <v>89747.900000000009</v>
      </c>
      <c r="G44" s="20">
        <f t="shared" si="5"/>
        <v>88512.23000000001</v>
      </c>
      <c r="H44" s="68">
        <f t="shared" si="2"/>
        <v>-9593.4400000000023</v>
      </c>
      <c r="I44" s="69">
        <f t="shared" si="3"/>
        <v>90.529332991761308</v>
      </c>
      <c r="J44" s="71">
        <f t="shared" si="0"/>
        <v>-2494.3600000000006</v>
      </c>
      <c r="K44" s="70">
        <f t="shared" si="1"/>
        <v>97.351982706080548</v>
      </c>
    </row>
    <row r="45" spans="1:11" ht="18.75" customHeight="1" x14ac:dyDescent="0.35">
      <c r="A45" s="24" t="s">
        <v>67</v>
      </c>
      <c r="B45" s="17" t="s">
        <v>22</v>
      </c>
      <c r="C45" s="18">
        <v>98151.47</v>
      </c>
      <c r="D45" s="38">
        <v>92117.85</v>
      </c>
      <c r="E45" s="42">
        <v>90278.34</v>
      </c>
      <c r="F45" s="18">
        <v>88373.33</v>
      </c>
      <c r="G45" s="18">
        <v>87137.66</v>
      </c>
      <c r="H45" s="65">
        <f t="shared" si="2"/>
        <v>-7873.1300000000047</v>
      </c>
      <c r="I45" s="67">
        <f t="shared" si="3"/>
        <v>91.978591864187052</v>
      </c>
      <c r="J45" s="72">
        <f t="shared" si="0"/>
        <v>-1839.5100000000093</v>
      </c>
      <c r="K45" s="66">
        <f t="shared" si="1"/>
        <v>98.003090606217995</v>
      </c>
    </row>
    <row r="46" spans="1:11" ht="19.5" customHeight="1" x14ac:dyDescent="0.35">
      <c r="A46" s="24" t="s">
        <v>68</v>
      </c>
      <c r="B46" s="17" t="s">
        <v>37</v>
      </c>
      <c r="C46" s="18">
        <v>3144.88</v>
      </c>
      <c r="D46" s="38">
        <v>2079.42</v>
      </c>
      <c r="E46" s="42">
        <f>1374.57+50</f>
        <v>1424.57</v>
      </c>
      <c r="F46" s="18">
        <v>1374.57</v>
      </c>
      <c r="G46" s="18">
        <v>1374.57</v>
      </c>
      <c r="H46" s="65">
        <f t="shared" si="2"/>
        <v>-1720.3100000000002</v>
      </c>
      <c r="I46" s="67">
        <f t="shared" si="3"/>
        <v>45.298071786522854</v>
      </c>
      <c r="J46" s="72">
        <f t="shared" si="0"/>
        <v>-654.85000000000014</v>
      </c>
      <c r="K46" s="66">
        <f t="shared" si="1"/>
        <v>68.508045512691027</v>
      </c>
    </row>
    <row r="47" spans="1:11" ht="21.75" customHeight="1" x14ac:dyDescent="0.3">
      <c r="A47" s="25" t="s">
        <v>69</v>
      </c>
      <c r="B47" s="13" t="s">
        <v>18</v>
      </c>
      <c r="C47" s="20">
        <f>C48+C49+C50</f>
        <v>677193.29999999993</v>
      </c>
      <c r="D47" s="20">
        <f>D48+D49+D50</f>
        <v>814720.46000000008</v>
      </c>
      <c r="E47" s="44">
        <f>E48+E49+E50</f>
        <v>744184.54</v>
      </c>
      <c r="F47" s="20">
        <f t="shared" ref="F47:G47" si="6">F48+F49+F50</f>
        <v>772523.77</v>
      </c>
      <c r="G47" s="20">
        <f t="shared" si="6"/>
        <v>805995.21</v>
      </c>
      <c r="H47" s="68">
        <f t="shared" si="2"/>
        <v>66991.240000000107</v>
      </c>
      <c r="I47" s="69">
        <f t="shared" si="3"/>
        <v>109.89248416958645</v>
      </c>
      <c r="J47" s="71">
        <f t="shared" si="0"/>
        <v>-70535.920000000042</v>
      </c>
      <c r="K47" s="70">
        <f t="shared" si="1"/>
        <v>91.342316357195685</v>
      </c>
    </row>
    <row r="48" spans="1:11" ht="18.75" customHeight="1" x14ac:dyDescent="0.35">
      <c r="A48" s="24" t="s">
        <v>70</v>
      </c>
      <c r="B48" s="17" t="s">
        <v>19</v>
      </c>
      <c r="C48" s="18">
        <v>222571.29</v>
      </c>
      <c r="D48" s="38">
        <v>232603.85</v>
      </c>
      <c r="E48" s="42">
        <v>219938.57</v>
      </c>
      <c r="F48" s="18">
        <v>222053.39</v>
      </c>
      <c r="G48" s="18">
        <v>224514.25</v>
      </c>
      <c r="H48" s="65">
        <f t="shared" si="2"/>
        <v>-2632.7200000000012</v>
      </c>
      <c r="I48" s="67">
        <f t="shared" si="3"/>
        <v>98.817134051745853</v>
      </c>
      <c r="J48" s="72">
        <f t="shared" si="0"/>
        <v>-12665.279999999999</v>
      </c>
      <c r="K48" s="66">
        <f t="shared" si="1"/>
        <v>94.554999842006055</v>
      </c>
    </row>
    <row r="49" spans="1:11" ht="18.75" customHeight="1" x14ac:dyDescent="0.35">
      <c r="A49" s="24" t="s">
        <v>71</v>
      </c>
      <c r="B49" s="17" t="s">
        <v>11</v>
      </c>
      <c r="C49" s="18">
        <v>431107.67</v>
      </c>
      <c r="D49" s="38">
        <v>558227.31000000006</v>
      </c>
      <c r="E49" s="42">
        <v>499646.19</v>
      </c>
      <c r="F49" s="18">
        <v>525816.65</v>
      </c>
      <c r="G49" s="18">
        <v>556827.23</v>
      </c>
      <c r="H49" s="65">
        <f t="shared" si="2"/>
        <v>68538.520000000019</v>
      </c>
      <c r="I49" s="67">
        <f t="shared" si="3"/>
        <v>115.89823720835216</v>
      </c>
      <c r="J49" s="72">
        <f t="shared" si="0"/>
        <v>-58581.120000000054</v>
      </c>
      <c r="K49" s="66">
        <f t="shared" si="1"/>
        <v>89.505866346811288</v>
      </c>
    </row>
    <row r="50" spans="1:11" ht="17.25" customHeight="1" x14ac:dyDescent="0.35">
      <c r="A50" s="24" t="s">
        <v>72</v>
      </c>
      <c r="B50" s="17" t="s">
        <v>20</v>
      </c>
      <c r="C50" s="18">
        <v>23514.34</v>
      </c>
      <c r="D50" s="38">
        <v>23889.3</v>
      </c>
      <c r="E50" s="42">
        <v>24599.78</v>
      </c>
      <c r="F50" s="18">
        <v>24653.73</v>
      </c>
      <c r="G50" s="18">
        <v>24653.73</v>
      </c>
      <c r="H50" s="65">
        <f t="shared" si="2"/>
        <v>1085.4399999999987</v>
      </c>
      <c r="I50" s="67">
        <f t="shared" si="3"/>
        <v>104.61607682801217</v>
      </c>
      <c r="J50" s="72">
        <f t="shared" si="0"/>
        <v>710.47999999999956</v>
      </c>
      <c r="K50" s="66">
        <f t="shared" si="1"/>
        <v>102.97405114423613</v>
      </c>
    </row>
    <row r="51" spans="1:11" ht="23.25" customHeight="1" x14ac:dyDescent="0.3">
      <c r="A51" s="25" t="s">
        <v>73</v>
      </c>
      <c r="B51" s="13" t="s">
        <v>12</v>
      </c>
      <c r="C51" s="14">
        <f>C52</f>
        <v>99301.1</v>
      </c>
      <c r="D51" s="14">
        <f>D52</f>
        <v>108843.81</v>
      </c>
      <c r="E51" s="43">
        <f>E52</f>
        <v>51766.48</v>
      </c>
      <c r="F51" s="14">
        <f>F52</f>
        <v>49216.480000000003</v>
      </c>
      <c r="G51" s="14">
        <f>G52</f>
        <v>49216.480000000003</v>
      </c>
      <c r="H51" s="68">
        <f t="shared" si="2"/>
        <v>-47534.62</v>
      </c>
      <c r="I51" s="69">
        <f t="shared" si="3"/>
        <v>52.130822317174733</v>
      </c>
      <c r="J51" s="71">
        <f t="shared" si="0"/>
        <v>-57077.329999999994</v>
      </c>
      <c r="K51" s="70">
        <f t="shared" si="1"/>
        <v>47.560334391087558</v>
      </c>
    </row>
    <row r="52" spans="1:11" ht="18.75" customHeight="1" x14ac:dyDescent="0.35">
      <c r="A52" s="24" t="s">
        <v>74</v>
      </c>
      <c r="B52" s="17" t="s">
        <v>13</v>
      </c>
      <c r="C52" s="15">
        <v>99301.1</v>
      </c>
      <c r="D52" s="40">
        <v>108843.81</v>
      </c>
      <c r="E52" s="41">
        <v>51766.48</v>
      </c>
      <c r="F52" s="15">
        <v>49216.480000000003</v>
      </c>
      <c r="G52" s="15">
        <v>49216.480000000003</v>
      </c>
      <c r="H52" s="65">
        <f t="shared" si="2"/>
        <v>-47534.62</v>
      </c>
      <c r="I52" s="67">
        <f t="shared" si="3"/>
        <v>52.130822317174733</v>
      </c>
      <c r="J52" s="72">
        <f t="shared" si="0"/>
        <v>-57077.329999999994</v>
      </c>
      <c r="K52" s="66">
        <f t="shared" si="1"/>
        <v>47.560334391087558</v>
      </c>
    </row>
    <row r="53" spans="1:11" ht="18.75" customHeight="1" x14ac:dyDescent="0.3">
      <c r="A53" s="25" t="s">
        <v>80</v>
      </c>
      <c r="B53" s="13" t="s">
        <v>82</v>
      </c>
      <c r="C53" s="14">
        <f>C54</f>
        <v>3.87</v>
      </c>
      <c r="D53" s="14">
        <f t="shared" ref="D53:G53" si="7">D54</f>
        <v>0</v>
      </c>
      <c r="E53" s="43">
        <f t="shared" si="7"/>
        <v>0</v>
      </c>
      <c r="F53" s="14">
        <f t="shared" si="7"/>
        <v>0</v>
      </c>
      <c r="G53" s="14">
        <f t="shared" si="7"/>
        <v>0</v>
      </c>
      <c r="H53" s="68">
        <f t="shared" si="2"/>
        <v>-3.87</v>
      </c>
      <c r="I53" s="69">
        <f t="shared" si="3"/>
        <v>0</v>
      </c>
      <c r="J53" s="71">
        <f t="shared" si="0"/>
        <v>0</v>
      </c>
      <c r="K53" s="70">
        <v>0</v>
      </c>
    </row>
    <row r="54" spans="1:11" ht="18.75" customHeight="1" x14ac:dyDescent="0.35">
      <c r="A54" s="24" t="s">
        <v>81</v>
      </c>
      <c r="B54" s="17" t="s">
        <v>83</v>
      </c>
      <c r="C54" s="15">
        <v>3.87</v>
      </c>
      <c r="D54" s="15">
        <v>0</v>
      </c>
      <c r="E54" s="41">
        <v>0</v>
      </c>
      <c r="F54" s="15">
        <v>0</v>
      </c>
      <c r="G54" s="15">
        <v>0</v>
      </c>
      <c r="H54" s="65">
        <f t="shared" si="2"/>
        <v>-3.87</v>
      </c>
      <c r="I54" s="69">
        <f t="shared" si="3"/>
        <v>0</v>
      </c>
      <c r="J54" s="72">
        <f t="shared" si="0"/>
        <v>0</v>
      </c>
      <c r="K54" s="66">
        <v>0</v>
      </c>
    </row>
    <row r="55" spans="1:11" ht="18.75" customHeight="1" x14ac:dyDescent="0.35">
      <c r="A55" s="24"/>
      <c r="B55" s="17"/>
      <c r="C55" s="15"/>
      <c r="D55" s="39"/>
      <c r="E55" s="41"/>
      <c r="F55" s="15"/>
      <c r="G55" s="16"/>
      <c r="H55" s="68"/>
      <c r="I55" s="67"/>
      <c r="J55" s="71"/>
      <c r="K55" s="70"/>
    </row>
    <row r="56" spans="1:11" ht="18.75" customHeight="1" x14ac:dyDescent="0.35">
      <c r="A56" s="24"/>
      <c r="B56" s="21" t="s">
        <v>38</v>
      </c>
      <c r="C56" s="22">
        <f>C17+C26+C28+C32+C37+C44+C47+C51+C53</f>
        <v>2107071.42</v>
      </c>
      <c r="D56" s="22">
        <f>D17+D26+D28+D32+D37+D44+D47+D51</f>
        <v>2388655.15</v>
      </c>
      <c r="E56" s="45">
        <f>E17+E26+E28+E32+E37+E44+E47+E51</f>
        <v>2203175.145</v>
      </c>
      <c r="F56" s="22">
        <f t="shared" ref="F56:G56" si="8">F17+F26+F28+F32+F37+F44+F47+F51</f>
        <v>2126875.87</v>
      </c>
      <c r="G56" s="22">
        <f t="shared" si="8"/>
        <v>2140154.2599999998</v>
      </c>
      <c r="H56" s="68">
        <f t="shared" si="2"/>
        <v>96103.725000000093</v>
      </c>
      <c r="I56" s="69">
        <f t="shared" si="3"/>
        <v>104.56100937480326</v>
      </c>
      <c r="J56" s="71">
        <f t="shared" si="0"/>
        <v>-185480.00499999989</v>
      </c>
      <c r="K56" s="70">
        <f t="shared" si="1"/>
        <v>92.234960957005455</v>
      </c>
    </row>
    <row r="57" spans="1:11" ht="18.75" customHeight="1" x14ac:dyDescent="0.35">
      <c r="B57" s="6"/>
      <c r="C57" s="5"/>
    </row>
    <row r="58" spans="1:11" ht="37.5" customHeight="1" x14ac:dyDescent="0.35">
      <c r="B58" s="12"/>
      <c r="C58" s="12"/>
    </row>
  </sheetData>
  <mergeCells count="10">
    <mergeCell ref="J14:K14"/>
    <mergeCell ref="H14:I14"/>
    <mergeCell ref="C14:C15"/>
    <mergeCell ref="D14:D15"/>
    <mergeCell ref="E14:E15"/>
    <mergeCell ref="F14:F15"/>
    <mergeCell ref="G14:G15"/>
    <mergeCell ref="B58:C58"/>
    <mergeCell ref="B11:C11"/>
    <mergeCell ref="B12:F1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разделы22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2022-04-04T14:02:37Z</dcterms:modified>
</cp:coreProperties>
</file>