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8555" windowHeight="11760" activeTab="0"/>
  </bookViews>
  <sheets>
    <sheet name="форма 2п" sheetId="1" r:id="rId1"/>
  </sheets>
  <definedNames>
    <definedName name="_xlnm._FilterDatabase" localSheetId="0" hidden="1">'форма 2п'!$C$10:$P$120</definedName>
    <definedName name="_xlnm.Print_Titles" localSheetId="0">'форма 2п'!$7:$9</definedName>
  </definedNames>
  <calcPr fullCalcOnLoad="1"/>
</workbook>
</file>

<file path=xl/sharedStrings.xml><?xml version="1.0" encoding="utf-8"?>
<sst xmlns="http://schemas.openxmlformats.org/spreadsheetml/2006/main" count="249" uniqueCount="150">
  <si>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</si>
  <si>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</si>
  <si>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</si>
  <si>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</si>
  <si>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</si>
  <si>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</si>
  <si>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</si>
  <si>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</si>
  <si>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</si>
  <si>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</si>
  <si>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</si>
  <si>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</si>
  <si>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</si>
  <si>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</si>
  <si>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</si>
  <si>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</si>
  <si>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</si>
  <si>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</si>
  <si>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</si>
  <si>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</si>
  <si>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</si>
  <si>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</si>
  <si>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</si>
  <si>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</si>
  <si>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</si>
  <si>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</si>
  <si>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</si>
  <si>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</si>
  <si>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3. Торговля и услуги населению</t>
  </si>
  <si>
    <t>Оборот розничной торговли</t>
  </si>
  <si>
    <t>Оборот общественного питания</t>
  </si>
  <si>
    <t>Объем платных услуг населению</t>
  </si>
  <si>
    <t>единиц</t>
  </si>
  <si>
    <t>тыс. чел.</t>
  </si>
  <si>
    <t xml:space="preserve">млрд. руб. 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</si>
  <si>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</si>
  <si>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</si>
  <si>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Собственные средства</t>
  </si>
  <si>
    <t>млн. рублей</t>
  </si>
  <si>
    <t>Заемные средства других организаций</t>
  </si>
  <si>
    <t>Прочие</t>
  </si>
  <si>
    <t>млн.руб.</t>
  </si>
  <si>
    <t>Уровень безработицы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</si>
  <si>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</si>
  <si>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</si>
  <si>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</si>
  <si>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Численность детей в дошкольных образовательных учреждениях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</si>
  <si>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</si>
  <si>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</si>
  <si>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</si>
  <si>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</si>
  <si>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</si>
  <si>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</si>
  <si>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</si>
  <si>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% к предыдущему году в действующих ценах</t>
  </si>
  <si>
    <t>Среднесписочная численность работников организаций (без внешних совместителей)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</si>
  <si>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</si>
  <si>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</si>
  <si>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</si>
  <si>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</si>
  <si>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</si>
  <si>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</si>
  <si>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</si>
  <si>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</si>
  <si>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</si>
  <si>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</si>
  <si>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</si>
  <si>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</si>
  <si>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</si>
  <si>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</si>
  <si>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</si>
  <si>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</si>
  <si>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2. Производство товаров и услуг</t>
  </si>
  <si>
    <t xml:space="preserve">млн. руб. 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</si>
  <si>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</si>
  <si>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</si>
  <si>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</si>
  <si>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Темп роста отгрузки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</si>
  <si>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</si>
  <si>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Темп роста отгрузки - РАЗДЕЛ E: Водоснабжение; водоотведение, организация сбора и утилизации отходов, деятельность по ликвидации загрязнений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</si>
  <si>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</si>
  <si>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</si>
  <si>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</si>
  <si>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</si>
  <si>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</si>
  <si>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</si>
  <si>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Темп роста отгрузки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</si>
  <si>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</si>
  <si>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Миграционный прирост (убыль)</t>
  </si>
  <si>
    <t>тыс. чел</t>
  </si>
  <si>
    <t>Количество малых и средних предприятий, включая микропредприятия (на конец года)</t>
  </si>
  <si>
    <t>Инвестиции в основной капитал по источникам финансирования</t>
  </si>
  <si>
    <t>Привлеченные средства, из них:</t>
  </si>
  <si>
    <t xml:space="preserve">     кредиты банков, в том числе: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</si>
  <si>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</si>
  <si>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</si>
  <si>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</si>
  <si>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</si>
  <si>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 xml:space="preserve">     кредиты иностранных банков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</si>
  <si>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</si>
  <si>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</si>
  <si>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</si>
  <si>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</si>
  <si>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</si>
  <si>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 на имущество физических лиц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</si>
  <si>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</si>
  <si>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</si>
  <si>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</si>
  <si>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</si>
  <si>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</si>
  <si>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</si>
  <si>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</si>
  <si>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</si>
  <si>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</si>
  <si>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</si>
  <si>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</si>
  <si>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</si>
  <si>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</si>
  <si>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</si>
  <si>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</si>
  <si>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>% г/г</t>
  </si>
  <si>
    <t>руб/мес</t>
  </si>
  <si>
    <t xml:space="preserve">Доходы консолидированного бюджета </t>
  </si>
  <si>
    <t>Налоговые доходы консолидированного бюджета всего, в том числе:</t>
  </si>
  <si>
    <t>Расходы консолидированного бюджета всего, в том числе по направлениям:</t>
  </si>
  <si>
    <t>Дефицит(-),профицит(+) консолидированного бюджета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</si>
  <si>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</si>
  <si>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</si>
  <si>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% к раб силе</t>
  </si>
  <si>
    <t>Общая численность безработных граждан</t>
  </si>
  <si>
    <t>Фонд заработной платы работников организаций</t>
  </si>
  <si>
    <t>Темп роста фонда заработной платы работников организаций</t>
  </si>
  <si>
    <t>2.1. Обрабатывающие производства</t>
  </si>
  <si>
    <t>2.2. Обеспечение электрической энергией, газом и паром; кондиционирование воздуха</t>
  </si>
  <si>
    <t>2.3. Водоснабжение; водоотведение, организация сбора и утилизации отходов, деятельность по ликвидации загрязнений</t>
  </si>
  <si>
    <t xml:space="preserve">2.5. Производство важнейших видов продукции в натуральном выражении </t>
  </si>
  <si>
    <t>2.6. Строительство</t>
  </si>
  <si>
    <t>4. Малое и среднее предпринимательство, включая микропредприятия</t>
  </si>
  <si>
    <t>5. Инвестиции</t>
  </si>
  <si>
    <t>6. Консолидированный бюджет городского округа</t>
  </si>
  <si>
    <t xml:space="preserve">     субсидии из федерального и регионального бюджета</t>
  </si>
  <si>
    <t xml:space="preserve">     субвенции из федерального и регионального бюджета</t>
  </si>
  <si>
    <t xml:space="preserve">     дотации из федерального и регионального бюджета, в том числе:</t>
  </si>
  <si>
    <t>7. Труд и занятость</t>
  </si>
  <si>
    <t>8. Развитие социальной сферы</t>
  </si>
  <si>
    <t>Приложение</t>
  </si>
  <si>
    <t>к постановлению администрации Советского городского округа Ставропольского края</t>
  </si>
  <si>
    <t>Прогноз социально-экономического развития Советского городского округа Ставропольского края                                                                                                                                   на 2019 год и плановый период до 2024 года</t>
  </si>
  <si>
    <t>Заместитель главы администрации Советского городского округа Ставропольского края                                                         А.А. Лазько</t>
  </si>
  <si>
    <t xml:space="preserve">от  "   "              г. №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</si>
</sst>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0.000000"/>
    <numFmt numFmtId="178" formatCode="0.00000"/>
  </numFmts>
  <fonts count="48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3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vertical="center" wrapText="1" shrinkToFit="1"/>
      <protection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171" fontId="10" fillId="0" borderId="10" xfId="60" applyFont="1" applyFill="1" applyBorder="1" applyAlignment="1" applyProtection="1">
      <alignment horizontal="centerContinuous" vertical="center" wrapText="1"/>
      <protection/>
    </xf>
    <xf numFmtId="171" fontId="9" fillId="0" borderId="10" xfId="6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171" fontId="2" fillId="0" borderId="10" xfId="60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center" wrapText="1"/>
      <protection/>
    </xf>
    <xf numFmtId="171" fontId="2" fillId="0" borderId="10" xfId="60" applyFon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73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171" fontId="2" fillId="0" borderId="10" xfId="60" applyFont="1" applyFill="1" applyBorder="1" applyAlignment="1" applyProtection="1">
      <alignment horizontal="right" vertical="center" wrapText="1" shrinkToFit="1"/>
      <protection locked="0"/>
    </xf>
    <xf numFmtId="2" fontId="2" fillId="0" borderId="10" xfId="0" applyNumberFormat="1" applyFont="1" applyFill="1" applyBorder="1" applyAlignment="1">
      <alignment horizontal="right" vertical="center" wrapText="1" shrinkToFit="1"/>
    </xf>
    <xf numFmtId="2" fontId="2" fillId="0" borderId="10" xfId="0" applyNumberFormat="1" applyFont="1" applyFill="1" applyBorder="1" applyAlignment="1">
      <alignment horizontal="right" vertical="center" wrapText="1"/>
    </xf>
    <xf numFmtId="171" fontId="2" fillId="0" borderId="10" xfId="60" applyFont="1" applyFill="1" applyBorder="1" applyAlignment="1" applyProtection="1">
      <alignment horizontal="right" vertical="center" wrapText="1"/>
      <protection hidden="1"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2" fontId="5" fillId="33" borderId="10" xfId="0" applyNumberFormat="1" applyFont="1" applyFill="1" applyBorder="1" applyAlignment="1">
      <alignment horizontal="right"/>
    </xf>
    <xf numFmtId="2" fontId="2" fillId="0" borderId="10" xfId="60" applyNumberFormat="1" applyFont="1" applyFill="1" applyBorder="1" applyAlignment="1" applyProtection="1">
      <alignment horizontal="right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 applyProtection="1">
      <alignment vertical="center" wrapText="1" shrinkToFit="1"/>
      <protection/>
    </xf>
    <xf numFmtId="0" fontId="2" fillId="0" borderId="10" xfId="0" applyFont="1" applyFill="1" applyBorder="1" applyAlignment="1" applyProtection="1">
      <alignment vertical="center" wrapText="1" shrinkToFit="1"/>
      <protection/>
    </xf>
    <xf numFmtId="0" fontId="4" fillId="0" borderId="10" xfId="0" applyFont="1" applyFill="1" applyBorder="1" applyAlignment="1" applyProtection="1">
      <alignment vertical="center" wrapText="1" shrinkToFit="1"/>
      <protection/>
    </xf>
    <xf numFmtId="0" fontId="2" fillId="0" borderId="10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center" wrapText="1" shrinkToFit="1"/>
    </xf>
    <xf numFmtId="0" fontId="10" fillId="0" borderId="1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171" fontId="11" fillId="0" borderId="0" xfId="60" applyFont="1" applyFill="1" applyAlignment="1">
      <alignment/>
    </xf>
    <xf numFmtId="2" fontId="5" fillId="0" borderId="10" xfId="0" applyNumberFormat="1" applyFont="1" applyFill="1" applyBorder="1" applyAlignment="1">
      <alignment horizontal="right"/>
    </xf>
    <xf numFmtId="171" fontId="5" fillId="0" borderId="10" xfId="6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71" fontId="5" fillId="0" borderId="10" xfId="0" applyNumberFormat="1" applyFont="1" applyFill="1" applyBorder="1" applyAlignment="1">
      <alignment horizontal="right"/>
    </xf>
    <xf numFmtId="2" fontId="5" fillId="0" borderId="10" xfId="6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14" xfId="0" applyNumberFormat="1" applyFont="1" applyFill="1" applyBorder="1" applyAlignment="1">
      <alignment horizontal="center" vertical="center" wrapText="1"/>
    </xf>
    <xf numFmtId="176" fontId="10" fillId="0" borderId="12" xfId="60" applyNumberFormat="1" applyFont="1" applyFill="1" applyBorder="1" applyAlignment="1" applyProtection="1">
      <alignment horizontal="center" vertical="center" wrapText="1"/>
      <protection/>
    </xf>
    <xf numFmtId="176" fontId="10" fillId="0" borderId="13" xfId="60" applyNumberFormat="1" applyFont="1" applyFill="1" applyBorder="1" applyAlignment="1" applyProtection="1">
      <alignment horizontal="center" vertical="center" wrapText="1"/>
      <protection/>
    </xf>
    <xf numFmtId="176" fontId="11" fillId="0" borderId="14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23"/>
  <sheetViews>
    <sheetView tabSelected="1" view="pageBreakPreview" zoomScale="60" zoomScaleNormal="55" zoomScalePageLayoutView="0" workbookViewId="0" topLeftCell="A1">
      <selection activeCell="V4" sqref="V4"/>
    </sheetView>
  </sheetViews>
  <sheetFormatPr defaultColWidth="9.00390625" defaultRowHeight="12.75"/>
  <cols>
    <col min="1" max="2" width="9.125" style="41" customWidth="1"/>
    <col min="3" max="3" width="62.625" style="41" customWidth="1"/>
    <col min="4" max="4" width="36.00390625" style="41" customWidth="1"/>
    <col min="5" max="5" width="12.375" style="42" customWidth="1"/>
    <col min="6" max="6" width="14.375" style="43" customWidth="1"/>
    <col min="7" max="7" width="14.625" style="41" customWidth="1"/>
    <col min="8" max="8" width="15.25390625" style="41" customWidth="1"/>
    <col min="9" max="9" width="14.125" style="41" customWidth="1"/>
    <col min="10" max="10" width="14.75390625" style="41" customWidth="1"/>
    <col min="11" max="11" width="15.625" style="41" customWidth="1"/>
    <col min="12" max="12" width="14.125" style="41" customWidth="1"/>
    <col min="13" max="14" width="15.00390625" style="41" customWidth="1"/>
    <col min="15" max="15" width="14.125" style="41" customWidth="1"/>
    <col min="16" max="16" width="15.125" style="41" customWidth="1"/>
    <col min="17" max="17" width="14.375" style="41" customWidth="1"/>
    <col min="18" max="18" width="13.00390625" style="41" customWidth="1"/>
    <col min="19" max="19" width="14.00390625" style="41" customWidth="1"/>
    <col min="20" max="20" width="13.75390625" style="41" customWidth="1"/>
    <col min="21" max="21" width="13.625" style="41" customWidth="1"/>
    <col min="22" max="22" width="14.75390625" style="41" customWidth="1"/>
    <col min="23" max="23" width="13.75390625" style="41" customWidth="1"/>
    <col min="24" max="24" width="14.00390625" style="41" customWidth="1"/>
    <col min="25" max="25" width="13.625" style="41" customWidth="1"/>
    <col min="26" max="26" width="9.125" style="58" customWidth="1"/>
    <col min="27" max="16384" width="9.125" style="41" customWidth="1"/>
  </cols>
  <sheetData>
    <row r="1" ht="18" customHeight="1"/>
    <row r="2" spans="22:25" ht="26.25">
      <c r="V2" s="50" t="s">
        <v>145</v>
      </c>
      <c r="W2" s="50"/>
      <c r="X2" s="50"/>
      <c r="Y2" s="50"/>
    </row>
    <row r="3" spans="22:25" ht="96.75" customHeight="1">
      <c r="V3" s="59" t="s">
        <v>146</v>
      </c>
      <c r="W3" s="59"/>
      <c r="X3" s="59"/>
      <c r="Y3" s="59"/>
    </row>
    <row r="4" spans="22:25" ht="26.25">
      <c r="V4" s="50" t="s">
        <v>149</v>
      </c>
      <c r="W4" s="50"/>
      <c r="X4" s="50"/>
      <c r="Y4" s="50"/>
    </row>
    <row r="6" spans="3:25" ht="90.75" customHeight="1">
      <c r="C6" s="60" t="s">
        <v>147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3:25" ht="18.75">
      <c r="C7" s="51" t="s">
        <v>57</v>
      </c>
      <c r="D7" s="51" t="s">
        <v>58</v>
      </c>
      <c r="E7" s="7" t="s">
        <v>59</v>
      </c>
      <c r="F7" s="8" t="s">
        <v>59</v>
      </c>
      <c r="G7" s="2" t="s">
        <v>60</v>
      </c>
      <c r="H7" s="2" t="s">
        <v>61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3:25" ht="16.5" customHeight="1">
      <c r="C8" s="52"/>
      <c r="D8" s="52"/>
      <c r="E8" s="61">
        <v>2016</v>
      </c>
      <c r="F8" s="64">
        <v>2017</v>
      </c>
      <c r="G8" s="51">
        <v>2018</v>
      </c>
      <c r="H8" s="54">
        <v>2019</v>
      </c>
      <c r="I8" s="55"/>
      <c r="J8" s="56"/>
      <c r="K8" s="54">
        <v>2020</v>
      </c>
      <c r="L8" s="55"/>
      <c r="M8" s="56"/>
      <c r="N8" s="54">
        <v>2021</v>
      </c>
      <c r="O8" s="55"/>
      <c r="P8" s="56"/>
      <c r="Q8" s="54">
        <v>2022</v>
      </c>
      <c r="R8" s="55"/>
      <c r="S8" s="56"/>
      <c r="T8" s="54">
        <v>2023</v>
      </c>
      <c r="U8" s="55"/>
      <c r="V8" s="56"/>
      <c r="W8" s="54">
        <v>2024</v>
      </c>
      <c r="X8" s="55"/>
      <c r="Y8" s="56"/>
    </row>
    <row r="9" spans="3:25" ht="37.5">
      <c r="C9" s="52"/>
      <c r="D9" s="52"/>
      <c r="E9" s="62"/>
      <c r="F9" s="65"/>
      <c r="G9" s="52"/>
      <c r="H9" s="1" t="s">
        <v>81</v>
      </c>
      <c r="I9" s="1" t="s">
        <v>80</v>
      </c>
      <c r="J9" s="1" t="s">
        <v>82</v>
      </c>
      <c r="K9" s="1" t="s">
        <v>81</v>
      </c>
      <c r="L9" s="1" t="s">
        <v>80</v>
      </c>
      <c r="M9" s="1" t="s">
        <v>82</v>
      </c>
      <c r="N9" s="1" t="s">
        <v>81</v>
      </c>
      <c r="O9" s="1" t="s">
        <v>80</v>
      </c>
      <c r="P9" s="1" t="s">
        <v>82</v>
      </c>
      <c r="Q9" s="1" t="s">
        <v>81</v>
      </c>
      <c r="R9" s="1" t="s">
        <v>80</v>
      </c>
      <c r="S9" s="1" t="s">
        <v>82</v>
      </c>
      <c r="T9" s="1" t="s">
        <v>81</v>
      </c>
      <c r="U9" s="1" t="s">
        <v>80</v>
      </c>
      <c r="V9" s="1" t="s">
        <v>82</v>
      </c>
      <c r="W9" s="1" t="s">
        <v>81</v>
      </c>
      <c r="X9" s="1" t="s">
        <v>80</v>
      </c>
      <c r="Y9" s="1" t="s">
        <v>82</v>
      </c>
    </row>
    <row r="10" spans="3:25" ht="21" customHeight="1">
      <c r="C10" s="53"/>
      <c r="D10" s="53"/>
      <c r="E10" s="63"/>
      <c r="F10" s="66"/>
      <c r="G10" s="53"/>
      <c r="H10" s="1" t="s">
        <v>83</v>
      </c>
      <c r="I10" s="1" t="s">
        <v>84</v>
      </c>
      <c r="J10" s="1" t="s">
        <v>85</v>
      </c>
      <c r="K10" s="1" t="s">
        <v>83</v>
      </c>
      <c r="L10" s="1" t="s">
        <v>84</v>
      </c>
      <c r="M10" s="1" t="s">
        <v>85</v>
      </c>
      <c r="N10" s="1" t="s">
        <v>83</v>
      </c>
      <c r="O10" s="1" t="s">
        <v>84</v>
      </c>
      <c r="P10" s="1" t="s">
        <v>85</v>
      </c>
      <c r="Q10" s="1" t="s">
        <v>83</v>
      </c>
      <c r="R10" s="1" t="s">
        <v>84</v>
      </c>
      <c r="S10" s="1" t="s">
        <v>85</v>
      </c>
      <c r="T10" s="1" t="s">
        <v>83</v>
      </c>
      <c r="U10" s="1" t="s">
        <v>84</v>
      </c>
      <c r="V10" s="1" t="s">
        <v>85</v>
      </c>
      <c r="W10" s="1" t="s">
        <v>83</v>
      </c>
      <c r="X10" s="1" t="s">
        <v>84</v>
      </c>
      <c r="Y10" s="1" t="s">
        <v>85</v>
      </c>
    </row>
    <row r="11" spans="3:25" ht="18.75">
      <c r="C11" s="35" t="s">
        <v>62</v>
      </c>
      <c r="D11" s="3"/>
      <c r="E11" s="7"/>
      <c r="F11" s="9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3:25" ht="18.75">
      <c r="C12" s="35" t="s">
        <v>63</v>
      </c>
      <c r="D12" s="3"/>
      <c r="E12" s="17"/>
      <c r="F12" s="1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3:25" ht="18.75">
      <c r="C13" s="36" t="s">
        <v>64</v>
      </c>
      <c r="D13" s="10" t="s">
        <v>65</v>
      </c>
      <c r="E13" s="19">
        <v>61.5</v>
      </c>
      <c r="F13" s="20">
        <v>61.3</v>
      </c>
      <c r="G13" s="21">
        <v>61.1</v>
      </c>
      <c r="H13" s="21">
        <v>61</v>
      </c>
      <c r="I13" s="21">
        <v>61.1</v>
      </c>
      <c r="J13" s="21">
        <v>61.2</v>
      </c>
      <c r="K13" s="21">
        <v>60.9</v>
      </c>
      <c r="L13" s="21">
        <v>61</v>
      </c>
      <c r="M13" s="21">
        <v>61.2</v>
      </c>
      <c r="N13" s="21">
        <v>60.8</v>
      </c>
      <c r="O13" s="21">
        <v>61</v>
      </c>
      <c r="P13" s="21">
        <v>61.2</v>
      </c>
      <c r="Q13" s="21">
        <v>60.7</v>
      </c>
      <c r="R13" s="21">
        <v>61</v>
      </c>
      <c r="S13" s="21">
        <v>61.3</v>
      </c>
      <c r="T13" s="21">
        <v>60.6</v>
      </c>
      <c r="U13" s="21">
        <v>61</v>
      </c>
      <c r="V13" s="21">
        <v>61.3</v>
      </c>
      <c r="W13" s="21">
        <v>60.5</v>
      </c>
      <c r="X13" s="21">
        <v>61</v>
      </c>
      <c r="Y13" s="21">
        <v>61.3</v>
      </c>
    </row>
    <row r="14" spans="3:25" ht="37.5">
      <c r="C14" s="6" t="s">
        <v>66</v>
      </c>
      <c r="D14" s="10" t="s">
        <v>67</v>
      </c>
      <c r="E14" s="19">
        <v>14.8</v>
      </c>
      <c r="F14" s="20">
        <v>13.7</v>
      </c>
      <c r="G14" s="21">
        <v>13.5</v>
      </c>
      <c r="H14" s="21">
        <v>13.5</v>
      </c>
      <c r="I14" s="21">
        <v>13.6</v>
      </c>
      <c r="J14" s="21">
        <v>13.7</v>
      </c>
      <c r="K14" s="21">
        <v>13.5</v>
      </c>
      <c r="L14" s="21">
        <v>13.6</v>
      </c>
      <c r="M14" s="21">
        <v>13.7</v>
      </c>
      <c r="N14" s="21">
        <v>13.5</v>
      </c>
      <c r="O14" s="21">
        <v>13.6</v>
      </c>
      <c r="P14" s="21">
        <v>13.7</v>
      </c>
      <c r="Q14" s="21">
        <v>13.5</v>
      </c>
      <c r="R14" s="21">
        <v>13.6</v>
      </c>
      <c r="S14" s="21">
        <v>13.7</v>
      </c>
      <c r="T14" s="21">
        <v>13.5</v>
      </c>
      <c r="U14" s="21">
        <v>13.6</v>
      </c>
      <c r="V14" s="21">
        <v>13.7</v>
      </c>
      <c r="W14" s="21">
        <v>13.5</v>
      </c>
      <c r="X14" s="21">
        <v>13.6</v>
      </c>
      <c r="Y14" s="21">
        <v>13.7</v>
      </c>
    </row>
    <row r="15" spans="3:25" ht="37.5">
      <c r="C15" s="6" t="s">
        <v>68</v>
      </c>
      <c r="D15" s="10" t="s">
        <v>69</v>
      </c>
      <c r="E15" s="19">
        <v>13.9</v>
      </c>
      <c r="F15" s="20">
        <v>13.4</v>
      </c>
      <c r="G15" s="21">
        <v>13.4</v>
      </c>
      <c r="H15" s="21">
        <v>13.5</v>
      </c>
      <c r="I15" s="21">
        <v>13.4</v>
      </c>
      <c r="J15" s="21">
        <v>13.4</v>
      </c>
      <c r="K15" s="21">
        <v>13.5</v>
      </c>
      <c r="L15" s="21">
        <v>13.4</v>
      </c>
      <c r="M15" s="21">
        <v>13.4</v>
      </c>
      <c r="N15" s="21">
        <v>13.5</v>
      </c>
      <c r="O15" s="21">
        <v>13.4</v>
      </c>
      <c r="P15" s="21">
        <v>13.4</v>
      </c>
      <c r="Q15" s="21">
        <v>13.5</v>
      </c>
      <c r="R15" s="21">
        <v>13.4</v>
      </c>
      <c r="S15" s="21">
        <v>13.4</v>
      </c>
      <c r="T15" s="21">
        <v>13.5</v>
      </c>
      <c r="U15" s="21">
        <v>13.4</v>
      </c>
      <c r="V15" s="21">
        <v>13.4</v>
      </c>
      <c r="W15" s="21">
        <v>13.5</v>
      </c>
      <c r="X15" s="21">
        <v>13.4</v>
      </c>
      <c r="Y15" s="21">
        <v>13.4</v>
      </c>
    </row>
    <row r="16" spans="3:25" ht="18.75">
      <c r="C16" s="6" t="s">
        <v>70</v>
      </c>
      <c r="D16" s="10" t="s">
        <v>71</v>
      </c>
      <c r="E16" s="19">
        <v>0.9</v>
      </c>
      <c r="F16" s="20">
        <v>0.3</v>
      </c>
      <c r="G16" s="21">
        <v>0.1</v>
      </c>
      <c r="H16" s="21">
        <v>0</v>
      </c>
      <c r="I16" s="21">
        <v>0.2</v>
      </c>
      <c r="J16" s="21">
        <v>0.3</v>
      </c>
      <c r="K16" s="21">
        <v>0</v>
      </c>
      <c r="L16" s="21">
        <v>0.2</v>
      </c>
      <c r="M16" s="21">
        <v>0.3</v>
      </c>
      <c r="N16" s="21">
        <v>0</v>
      </c>
      <c r="O16" s="21">
        <v>0.2</v>
      </c>
      <c r="P16" s="21">
        <v>0.3</v>
      </c>
      <c r="Q16" s="21">
        <v>0</v>
      </c>
      <c r="R16" s="21">
        <v>0.2</v>
      </c>
      <c r="S16" s="21">
        <v>0.3</v>
      </c>
      <c r="T16" s="21">
        <v>0</v>
      </c>
      <c r="U16" s="21">
        <v>0.2</v>
      </c>
      <c r="V16" s="21">
        <v>0.2</v>
      </c>
      <c r="W16" s="21">
        <v>0</v>
      </c>
      <c r="X16" s="21">
        <v>0.2</v>
      </c>
      <c r="Y16" s="21">
        <v>0.2</v>
      </c>
    </row>
    <row r="17" spans="3:25" ht="18.75">
      <c r="C17" s="6" t="s">
        <v>88</v>
      </c>
      <c r="D17" s="10" t="s">
        <v>89</v>
      </c>
      <c r="E17" s="19">
        <v>-0.14</v>
      </c>
      <c r="F17" s="20">
        <v>-0.33</v>
      </c>
      <c r="G17" s="21">
        <v>-0.3</v>
      </c>
      <c r="H17" s="21">
        <v>-0.2</v>
      </c>
      <c r="I17" s="21">
        <v>-0.2</v>
      </c>
      <c r="J17" s="21">
        <v>-0.2</v>
      </c>
      <c r="K17" s="21">
        <v>-0.1</v>
      </c>
      <c r="L17" s="21">
        <v>-0.2</v>
      </c>
      <c r="M17" s="21">
        <v>-0.2</v>
      </c>
      <c r="N17" s="21">
        <v>-0.1</v>
      </c>
      <c r="O17" s="21">
        <v>-0.1</v>
      </c>
      <c r="P17" s="21">
        <v>-0.2</v>
      </c>
      <c r="Q17" s="21">
        <v>-0.1</v>
      </c>
      <c r="R17" s="21">
        <v>-0.1</v>
      </c>
      <c r="S17" s="21">
        <v>-0.1</v>
      </c>
      <c r="T17" s="21">
        <v>-0.1</v>
      </c>
      <c r="U17" s="21">
        <v>-0.1</v>
      </c>
      <c r="V17" s="21">
        <v>-0.1</v>
      </c>
      <c r="W17" s="21">
        <v>-0.1</v>
      </c>
      <c r="X17" s="21">
        <v>-0.1</v>
      </c>
      <c r="Y17" s="21">
        <v>-0.1</v>
      </c>
    </row>
    <row r="18" spans="3:25" ht="18.75">
      <c r="C18" s="35" t="s">
        <v>72</v>
      </c>
      <c r="D18" s="10"/>
      <c r="E18" s="19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3:25" ht="18.75">
      <c r="C19" s="37" t="s">
        <v>132</v>
      </c>
      <c r="D19" s="11"/>
      <c r="E19" s="19"/>
      <c r="F19" s="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3:25" ht="75">
      <c r="C20" s="6" t="s">
        <v>76</v>
      </c>
      <c r="D20" s="11" t="s">
        <v>73</v>
      </c>
      <c r="E20" s="19">
        <v>3068.6</v>
      </c>
      <c r="F20" s="20">
        <v>2528.5</v>
      </c>
      <c r="G20" s="21">
        <v>2680.2</v>
      </c>
      <c r="H20" s="21">
        <f>SUM(G20*H21/100)</f>
        <v>2787.408</v>
      </c>
      <c r="I20" s="21">
        <f>SUM(G20*I21/100)</f>
        <v>2827.611</v>
      </c>
      <c r="J20" s="21">
        <f aca="true" t="shared" si="0" ref="J20:Y20">SUM(G20*J21/100)</f>
        <v>2854.413</v>
      </c>
      <c r="K20" s="21">
        <f t="shared" si="0"/>
        <v>2898.9043199999996</v>
      </c>
      <c r="L20" s="21">
        <f t="shared" si="0"/>
        <v>2985.957216</v>
      </c>
      <c r="M20" s="21">
        <f t="shared" si="0"/>
        <v>3042.8042579999997</v>
      </c>
      <c r="N20" s="21">
        <f t="shared" si="0"/>
        <v>3029.3550143999996</v>
      </c>
      <c r="O20" s="21">
        <f t="shared" si="0"/>
        <v>3165.11464896</v>
      </c>
      <c r="P20" s="21">
        <f t="shared" si="0"/>
        <v>3255.8005560599995</v>
      </c>
      <c r="Q20" s="21">
        <f t="shared" si="0"/>
        <v>3180.8227651199995</v>
      </c>
      <c r="R20" s="21">
        <f t="shared" si="0"/>
        <v>3364.51687184448</v>
      </c>
      <c r="S20" s="21">
        <f t="shared" si="0"/>
        <v>3483.7065949841995</v>
      </c>
      <c r="T20" s="21">
        <f t="shared" si="0"/>
        <v>3339.8639033759996</v>
      </c>
      <c r="U20" s="21">
        <f t="shared" si="0"/>
        <v>3613.491120360972</v>
      </c>
      <c r="V20" s="21">
        <f t="shared" si="0"/>
        <v>3762.403122582936</v>
      </c>
      <c r="W20" s="21">
        <f t="shared" si="0"/>
        <v>3506.8570985447996</v>
      </c>
      <c r="X20" s="21">
        <f t="shared" si="0"/>
        <v>3884.502954388045</v>
      </c>
      <c r="Y20" s="21">
        <f t="shared" si="0"/>
        <v>4063.3953723895706</v>
      </c>
    </row>
    <row r="21" spans="3:25" ht="37.5">
      <c r="C21" s="6" t="s">
        <v>77</v>
      </c>
      <c r="D21" s="11" t="s">
        <v>54</v>
      </c>
      <c r="E21" s="19">
        <v>104.5</v>
      </c>
      <c r="F21" s="20">
        <v>82.4</v>
      </c>
      <c r="G21" s="21">
        <v>106</v>
      </c>
      <c r="H21" s="21">
        <v>104</v>
      </c>
      <c r="I21" s="21">
        <v>105.5</v>
      </c>
      <c r="J21" s="21">
        <v>106.5</v>
      </c>
      <c r="K21" s="21">
        <v>104</v>
      </c>
      <c r="L21" s="21">
        <v>105.6</v>
      </c>
      <c r="M21" s="21">
        <v>106.6</v>
      </c>
      <c r="N21" s="21">
        <v>104.5</v>
      </c>
      <c r="O21" s="21">
        <v>106</v>
      </c>
      <c r="P21" s="21">
        <v>107</v>
      </c>
      <c r="Q21" s="21">
        <v>105</v>
      </c>
      <c r="R21" s="21">
        <v>106.3</v>
      </c>
      <c r="S21" s="21">
        <v>107</v>
      </c>
      <c r="T21" s="21">
        <v>105</v>
      </c>
      <c r="U21" s="21">
        <v>107.4</v>
      </c>
      <c r="V21" s="21">
        <v>108</v>
      </c>
      <c r="W21" s="21">
        <v>105</v>
      </c>
      <c r="X21" s="21">
        <v>107.5</v>
      </c>
      <c r="Y21" s="21">
        <v>108</v>
      </c>
    </row>
    <row r="22" spans="3:25" ht="37.5">
      <c r="C22" s="37" t="s">
        <v>133</v>
      </c>
      <c r="D22" s="10"/>
      <c r="E22" s="19"/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3:25" ht="93.75">
      <c r="C23" s="6" t="s">
        <v>87</v>
      </c>
      <c r="D23" s="10" t="s">
        <v>73</v>
      </c>
      <c r="E23" s="19">
        <v>454.2</v>
      </c>
      <c r="F23" s="20">
        <v>492.5</v>
      </c>
      <c r="G23" s="21">
        <f>SUM(F23*G24/100)</f>
        <v>512.2</v>
      </c>
      <c r="H23" s="21">
        <f>SUM(G23*H24/100)</f>
        <v>535.249</v>
      </c>
      <c r="I23" s="21">
        <f>SUM(G23*I24/100)</f>
        <v>537.8100000000001</v>
      </c>
      <c r="J23" s="21">
        <f aca="true" t="shared" si="1" ref="J23:Y23">SUM(G23*J24/100)</f>
        <v>540.3710000000001</v>
      </c>
      <c r="K23" s="21">
        <f t="shared" si="1"/>
        <v>559.3352050000001</v>
      </c>
      <c r="L23" s="21">
        <f t="shared" si="1"/>
        <v>564.7005</v>
      </c>
      <c r="M23" s="21">
        <f t="shared" si="1"/>
        <v>570.0914050000001</v>
      </c>
      <c r="N23" s="21">
        <f t="shared" si="1"/>
        <v>584.5052892250001</v>
      </c>
      <c r="O23" s="21">
        <f t="shared" si="1"/>
        <v>592.9355250000001</v>
      </c>
      <c r="P23" s="21">
        <f t="shared" si="1"/>
        <v>601.4464322750001</v>
      </c>
      <c r="Q23" s="21">
        <f t="shared" si="1"/>
        <v>610.808027240125</v>
      </c>
      <c r="R23" s="21">
        <f t="shared" si="1"/>
        <v>622.5823012500001</v>
      </c>
      <c r="S23" s="21">
        <f t="shared" si="1"/>
        <v>634.5259860501251</v>
      </c>
      <c r="T23" s="21">
        <f t="shared" si="1"/>
        <v>638.2943884659306</v>
      </c>
      <c r="U23" s="21">
        <f t="shared" si="1"/>
        <v>653.7114163125002</v>
      </c>
      <c r="V23" s="21">
        <f t="shared" si="1"/>
        <v>669.424915282882</v>
      </c>
      <c r="W23" s="21">
        <f t="shared" si="1"/>
        <v>667.0176359468975</v>
      </c>
      <c r="X23" s="21">
        <f t="shared" si="1"/>
        <v>686.3969871281251</v>
      </c>
      <c r="Y23" s="21">
        <f t="shared" si="1"/>
        <v>706.2432856234404</v>
      </c>
    </row>
    <row r="24" spans="3:25" ht="56.25">
      <c r="C24" s="6" t="s">
        <v>86</v>
      </c>
      <c r="D24" s="10" t="s">
        <v>54</v>
      </c>
      <c r="E24" s="19">
        <v>109.7</v>
      </c>
      <c r="F24" s="20">
        <v>108.4</v>
      </c>
      <c r="G24" s="21">
        <v>104</v>
      </c>
      <c r="H24" s="21">
        <v>104.5</v>
      </c>
      <c r="I24" s="21">
        <v>105</v>
      </c>
      <c r="J24" s="21">
        <v>105.5</v>
      </c>
      <c r="K24" s="21">
        <v>104.5</v>
      </c>
      <c r="L24" s="21">
        <v>105</v>
      </c>
      <c r="M24" s="21">
        <v>105.5</v>
      </c>
      <c r="N24" s="21">
        <v>104.5</v>
      </c>
      <c r="O24" s="21">
        <v>105</v>
      </c>
      <c r="P24" s="21">
        <v>105.5</v>
      </c>
      <c r="Q24" s="21">
        <v>104.5</v>
      </c>
      <c r="R24" s="21">
        <v>105</v>
      </c>
      <c r="S24" s="21">
        <v>105.5</v>
      </c>
      <c r="T24" s="21">
        <v>104.5</v>
      </c>
      <c r="U24" s="21">
        <v>105</v>
      </c>
      <c r="V24" s="21">
        <v>105.5</v>
      </c>
      <c r="W24" s="21">
        <v>104.5</v>
      </c>
      <c r="X24" s="21">
        <v>105</v>
      </c>
      <c r="Y24" s="21">
        <v>105.5</v>
      </c>
    </row>
    <row r="25" spans="3:25" ht="56.25">
      <c r="C25" s="37" t="s">
        <v>134</v>
      </c>
      <c r="D25" s="11"/>
      <c r="E25" s="19"/>
      <c r="F25" s="20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3:25" ht="94.5" customHeight="1">
      <c r="C26" s="6" t="s">
        <v>78</v>
      </c>
      <c r="D26" s="11" t="s">
        <v>73</v>
      </c>
      <c r="E26" s="19">
        <v>108.3</v>
      </c>
      <c r="F26" s="20">
        <v>108.6</v>
      </c>
      <c r="G26" s="21">
        <v>110.8</v>
      </c>
      <c r="H26" s="21">
        <f>SUM(G26*H27/100)</f>
        <v>115.23199999999999</v>
      </c>
      <c r="I26" s="21">
        <f>SUM(G26*I27/100)</f>
        <v>115.786</v>
      </c>
      <c r="J26" s="21">
        <f aca="true" t="shared" si="2" ref="J26:Y26">SUM(G26*J27/100)</f>
        <v>116.34</v>
      </c>
      <c r="K26" s="21">
        <f t="shared" si="2"/>
        <v>120.41743999999998</v>
      </c>
      <c r="L26" s="21">
        <f t="shared" si="2"/>
        <v>121.57530000000001</v>
      </c>
      <c r="M26" s="21">
        <f t="shared" si="2"/>
        <v>122.73870000000001</v>
      </c>
      <c r="N26" s="21">
        <f t="shared" si="2"/>
        <v>125.83622479999998</v>
      </c>
      <c r="O26" s="21">
        <f t="shared" si="2"/>
        <v>127.654065</v>
      </c>
      <c r="P26" s="21">
        <f t="shared" si="2"/>
        <v>129.4893285</v>
      </c>
      <c r="Q26" s="21">
        <f t="shared" si="2"/>
        <v>131.49885491599997</v>
      </c>
      <c r="R26" s="21">
        <f t="shared" si="2"/>
        <v>134.03676825</v>
      </c>
      <c r="S26" s="21">
        <f t="shared" si="2"/>
        <v>136.6112415675</v>
      </c>
      <c r="T26" s="21">
        <f t="shared" si="2"/>
        <v>137.41630338721998</v>
      </c>
      <c r="U26" s="21">
        <f t="shared" si="2"/>
        <v>140.7386066625</v>
      </c>
      <c r="V26" s="21">
        <f t="shared" si="2"/>
        <v>144.1248598537125</v>
      </c>
      <c r="W26" s="21">
        <f t="shared" si="2"/>
        <v>143.6000370396449</v>
      </c>
      <c r="X26" s="21">
        <f t="shared" si="2"/>
        <v>147.77553699562498</v>
      </c>
      <c r="Y26" s="21">
        <f t="shared" si="2"/>
        <v>152.0517271456667</v>
      </c>
    </row>
    <row r="27" spans="3:25" ht="56.25">
      <c r="C27" s="6" t="s">
        <v>79</v>
      </c>
      <c r="D27" s="11" t="s">
        <v>54</v>
      </c>
      <c r="E27" s="19">
        <v>101.3</v>
      </c>
      <c r="F27" s="20">
        <v>100.3</v>
      </c>
      <c r="G27" s="21">
        <v>102</v>
      </c>
      <c r="H27" s="21">
        <v>104</v>
      </c>
      <c r="I27" s="21">
        <v>104.5</v>
      </c>
      <c r="J27" s="21">
        <v>105</v>
      </c>
      <c r="K27" s="21">
        <v>104.5</v>
      </c>
      <c r="L27" s="21">
        <v>105</v>
      </c>
      <c r="M27" s="21">
        <v>105.5</v>
      </c>
      <c r="N27" s="21">
        <v>104.5</v>
      </c>
      <c r="O27" s="21">
        <v>105</v>
      </c>
      <c r="P27" s="21">
        <v>105.5</v>
      </c>
      <c r="Q27" s="21">
        <v>104.5</v>
      </c>
      <c r="R27" s="21">
        <v>105</v>
      </c>
      <c r="S27" s="21">
        <v>105.5</v>
      </c>
      <c r="T27" s="21">
        <v>104.5</v>
      </c>
      <c r="U27" s="21">
        <v>105</v>
      </c>
      <c r="V27" s="21">
        <v>105.5</v>
      </c>
      <c r="W27" s="21">
        <v>104.5</v>
      </c>
      <c r="X27" s="21">
        <v>105</v>
      </c>
      <c r="Y27" s="21">
        <v>105.5</v>
      </c>
    </row>
    <row r="28" spans="3:25" ht="18.75">
      <c r="C28" s="35" t="s">
        <v>0</v>
      </c>
      <c r="D28" s="11"/>
      <c r="E28" s="19"/>
      <c r="F28" s="2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3:25" ht="18.75">
      <c r="C29" s="38" t="s">
        <v>1</v>
      </c>
      <c r="D29" s="12" t="s">
        <v>2</v>
      </c>
      <c r="E29" s="22">
        <v>6546</v>
      </c>
      <c r="F29" s="22">
        <v>6385.3</v>
      </c>
      <c r="G29" s="22">
        <v>5992.8</v>
      </c>
      <c r="H29" s="22">
        <v>6409</v>
      </c>
      <c r="I29" s="22">
        <v>6413</v>
      </c>
      <c r="J29" s="22">
        <v>6428.5</v>
      </c>
      <c r="K29" s="22">
        <v>6707.4</v>
      </c>
      <c r="L29" s="23">
        <v>6711.7</v>
      </c>
      <c r="M29" s="22">
        <v>6728</v>
      </c>
      <c r="N29" s="22">
        <v>7037.3</v>
      </c>
      <c r="O29" s="22">
        <v>7047.6</v>
      </c>
      <c r="P29" s="22">
        <v>7067.9</v>
      </c>
      <c r="Q29" s="22">
        <v>7447.7</v>
      </c>
      <c r="R29" s="22">
        <v>7458.7</v>
      </c>
      <c r="S29" s="22">
        <v>7480.3</v>
      </c>
      <c r="T29" s="22">
        <v>7939.1</v>
      </c>
      <c r="U29" s="22">
        <v>7951</v>
      </c>
      <c r="V29" s="22">
        <v>7974.1</v>
      </c>
      <c r="W29" s="22">
        <v>8519</v>
      </c>
      <c r="X29" s="22">
        <v>8531.9</v>
      </c>
      <c r="Y29" s="22">
        <v>8556.7</v>
      </c>
    </row>
    <row r="30" spans="3:25" ht="37.5">
      <c r="C30" s="36" t="s">
        <v>3</v>
      </c>
      <c r="D30" s="11" t="s">
        <v>24</v>
      </c>
      <c r="E30" s="19">
        <v>92.9</v>
      </c>
      <c r="F30" s="24">
        <v>105.6</v>
      </c>
      <c r="G30" s="24">
        <v>94.9</v>
      </c>
      <c r="H30" s="24">
        <v>103.3</v>
      </c>
      <c r="I30" s="24">
        <v>103.4</v>
      </c>
      <c r="J30" s="24">
        <v>103.5</v>
      </c>
      <c r="K30" s="25">
        <v>101.5</v>
      </c>
      <c r="L30" s="24">
        <v>101.6</v>
      </c>
      <c r="M30" s="24">
        <v>101.7</v>
      </c>
      <c r="N30" s="24">
        <v>101.8</v>
      </c>
      <c r="O30" s="24">
        <v>101.9</v>
      </c>
      <c r="P30" s="24">
        <v>102</v>
      </c>
      <c r="Q30" s="24">
        <v>102.1</v>
      </c>
      <c r="R30" s="24">
        <v>102.2</v>
      </c>
      <c r="S30" s="24">
        <v>102.3</v>
      </c>
      <c r="T30" s="25">
        <v>102.4</v>
      </c>
      <c r="U30" s="24">
        <v>102.5</v>
      </c>
      <c r="V30" s="24">
        <v>102.6</v>
      </c>
      <c r="W30" s="24">
        <v>102.8</v>
      </c>
      <c r="X30" s="24">
        <v>102.9</v>
      </c>
      <c r="Y30" s="24">
        <v>103</v>
      </c>
    </row>
    <row r="31" spans="3:25" ht="37.5">
      <c r="C31" s="36" t="s">
        <v>4</v>
      </c>
      <c r="D31" s="11"/>
      <c r="E31" s="19"/>
      <c r="F31" s="20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3:25" ht="18.75">
      <c r="C32" s="36" t="s">
        <v>5</v>
      </c>
      <c r="D32" s="11" t="s">
        <v>6</v>
      </c>
      <c r="E32" s="19">
        <v>5533</v>
      </c>
      <c r="F32" s="24">
        <v>5238.6</v>
      </c>
      <c r="G32" s="24">
        <v>4865.6</v>
      </c>
      <c r="H32" s="24">
        <v>5242.4</v>
      </c>
      <c r="I32" s="24">
        <v>5247.5</v>
      </c>
      <c r="J32" s="24">
        <v>5252.5</v>
      </c>
      <c r="K32" s="24">
        <v>5480.7</v>
      </c>
      <c r="L32" s="25">
        <v>5486.1</v>
      </c>
      <c r="M32" s="24">
        <v>5491.4</v>
      </c>
      <c r="N32" s="24">
        <v>5741.1</v>
      </c>
      <c r="O32" s="25">
        <v>5752.5</v>
      </c>
      <c r="P32" s="25">
        <v>5761.2</v>
      </c>
      <c r="Q32" s="24">
        <v>6072.7</v>
      </c>
      <c r="R32" s="24">
        <v>6084.8</v>
      </c>
      <c r="S32" s="24">
        <v>6094.1</v>
      </c>
      <c r="T32" s="24">
        <v>6473.4</v>
      </c>
      <c r="U32" s="24">
        <v>6486.4</v>
      </c>
      <c r="V32" s="24">
        <v>6496.4</v>
      </c>
      <c r="W32" s="24">
        <v>6947.5</v>
      </c>
      <c r="X32" s="25">
        <v>6961.5</v>
      </c>
      <c r="Y32" s="25">
        <v>6972.3</v>
      </c>
    </row>
    <row r="33" spans="3:25" ht="37.5">
      <c r="C33" s="36" t="s">
        <v>7</v>
      </c>
      <c r="D33" s="11" t="s">
        <v>24</v>
      </c>
      <c r="E33" s="19">
        <v>91.7</v>
      </c>
      <c r="F33" s="24">
        <v>106.5</v>
      </c>
      <c r="G33" s="24">
        <v>90</v>
      </c>
      <c r="H33" s="24">
        <v>103.8</v>
      </c>
      <c r="I33" s="24">
        <v>104</v>
      </c>
      <c r="J33" s="24">
        <v>104.2</v>
      </c>
      <c r="K33" s="24">
        <v>101.5</v>
      </c>
      <c r="L33" s="24">
        <v>101.6</v>
      </c>
      <c r="M33" s="24">
        <v>101.7</v>
      </c>
      <c r="N33" s="24">
        <v>101.8</v>
      </c>
      <c r="O33" s="24">
        <v>101.9</v>
      </c>
      <c r="P33" s="24">
        <v>102</v>
      </c>
      <c r="Q33" s="24">
        <v>102.1</v>
      </c>
      <c r="R33" s="24">
        <v>102.2</v>
      </c>
      <c r="S33" s="24">
        <v>102.3</v>
      </c>
      <c r="T33" s="24">
        <v>102.4</v>
      </c>
      <c r="U33" s="24">
        <v>102.5</v>
      </c>
      <c r="V33" s="24">
        <v>102.6</v>
      </c>
      <c r="W33" s="24">
        <v>102.8</v>
      </c>
      <c r="X33" s="24">
        <v>102.9</v>
      </c>
      <c r="Y33" s="24">
        <v>103</v>
      </c>
    </row>
    <row r="34" spans="3:25" ht="18.75">
      <c r="C34" s="36" t="s">
        <v>8</v>
      </c>
      <c r="D34" s="11" t="s">
        <v>6</v>
      </c>
      <c r="E34" s="19">
        <v>1013</v>
      </c>
      <c r="F34" s="24">
        <v>1146.7</v>
      </c>
      <c r="G34" s="24">
        <v>1127.2</v>
      </c>
      <c r="H34" s="24">
        <v>1166.6</v>
      </c>
      <c r="I34" s="24">
        <v>1165.5</v>
      </c>
      <c r="J34" s="24">
        <v>1176</v>
      </c>
      <c r="K34" s="24">
        <v>1226.7</v>
      </c>
      <c r="L34" s="24">
        <v>1225.6</v>
      </c>
      <c r="M34" s="24">
        <v>1236.6</v>
      </c>
      <c r="N34" s="24">
        <v>1296.2</v>
      </c>
      <c r="O34" s="24">
        <v>1295.1</v>
      </c>
      <c r="P34" s="24">
        <v>1306.7</v>
      </c>
      <c r="Q34" s="24">
        <v>1375</v>
      </c>
      <c r="R34" s="24">
        <v>1373.9</v>
      </c>
      <c r="S34" s="24">
        <v>1386.2</v>
      </c>
      <c r="T34" s="24">
        <v>1465.7</v>
      </c>
      <c r="U34" s="24">
        <v>1464.6</v>
      </c>
      <c r="V34" s="24">
        <v>1477.7</v>
      </c>
      <c r="W34" s="24">
        <v>1571.5</v>
      </c>
      <c r="X34" s="24">
        <v>1570.4</v>
      </c>
      <c r="Y34" s="24">
        <v>1584.4</v>
      </c>
    </row>
    <row r="35" spans="3:25" ht="37.5">
      <c r="C35" s="36" t="s">
        <v>9</v>
      </c>
      <c r="D35" s="11" t="s">
        <v>24</v>
      </c>
      <c r="E35" s="19">
        <v>99</v>
      </c>
      <c r="F35" s="24">
        <v>101.8</v>
      </c>
      <c r="G35" s="24">
        <v>100</v>
      </c>
      <c r="H35" s="24">
        <v>100</v>
      </c>
      <c r="I35" s="24">
        <v>100</v>
      </c>
      <c r="J35" s="24">
        <v>101</v>
      </c>
      <c r="K35" s="24">
        <v>101.5</v>
      </c>
      <c r="L35" s="24">
        <v>101.6</v>
      </c>
      <c r="M35" s="24">
        <v>101.7</v>
      </c>
      <c r="N35" s="24">
        <v>101.8</v>
      </c>
      <c r="O35" s="24">
        <v>101.9</v>
      </c>
      <c r="P35" s="24">
        <v>102</v>
      </c>
      <c r="Q35" s="24">
        <v>102.1</v>
      </c>
      <c r="R35" s="24">
        <v>102.2</v>
      </c>
      <c r="S35" s="24">
        <v>102.3</v>
      </c>
      <c r="T35" s="24">
        <v>102.4</v>
      </c>
      <c r="U35" s="24">
        <v>102.5</v>
      </c>
      <c r="V35" s="24">
        <v>102.6</v>
      </c>
      <c r="W35" s="24">
        <v>102.8</v>
      </c>
      <c r="X35" s="24">
        <v>102.9</v>
      </c>
      <c r="Y35" s="24">
        <v>103</v>
      </c>
    </row>
    <row r="36" spans="3:25" ht="37.5">
      <c r="C36" s="35" t="s">
        <v>135</v>
      </c>
      <c r="D36" s="11"/>
      <c r="E36" s="19"/>
      <c r="F36" s="20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3:25" ht="18.75">
      <c r="C37" s="36" t="s">
        <v>10</v>
      </c>
      <c r="D37" s="11" t="s">
        <v>11</v>
      </c>
      <c r="E37" s="19">
        <v>435.8</v>
      </c>
      <c r="F37" s="31">
        <v>479.8</v>
      </c>
      <c r="G37" s="31">
        <v>400.5</v>
      </c>
      <c r="H37" s="31">
        <v>418</v>
      </c>
      <c r="I37" s="31">
        <v>420</v>
      </c>
      <c r="J37" s="31">
        <v>421</v>
      </c>
      <c r="K37" s="31">
        <v>424.3</v>
      </c>
      <c r="L37" s="31">
        <v>426.7</v>
      </c>
      <c r="M37" s="31">
        <v>428.1</v>
      </c>
      <c r="N37" s="31">
        <v>431.9</v>
      </c>
      <c r="O37" s="31">
        <v>434.8</v>
      </c>
      <c r="P37" s="31">
        <v>436.6</v>
      </c>
      <c r="Q37" s="31">
        <v>440.9</v>
      </c>
      <c r="R37" s="31">
        <v>444.4</v>
      </c>
      <c r="S37" s="31">
        <v>446.6</v>
      </c>
      <c r="T37" s="31">
        <v>451.5</v>
      </c>
      <c r="U37" s="31">
        <v>455.5</v>
      </c>
      <c r="V37" s="31">
        <v>458.2</v>
      </c>
      <c r="W37" s="31">
        <v>464.1</v>
      </c>
      <c r="X37" s="31">
        <v>468.7</v>
      </c>
      <c r="Y37" s="31">
        <v>471.9</v>
      </c>
    </row>
    <row r="38" spans="3:25" ht="18.75">
      <c r="C38" s="36" t="s">
        <v>12</v>
      </c>
      <c r="D38" s="11" t="s">
        <v>11</v>
      </c>
      <c r="E38" s="19"/>
      <c r="F38" s="32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3:25" ht="18.75">
      <c r="C39" s="36" t="s">
        <v>13</v>
      </c>
      <c r="D39" s="11" t="s">
        <v>11</v>
      </c>
      <c r="E39" s="19">
        <v>23.5</v>
      </c>
      <c r="F39" s="31">
        <v>28.2</v>
      </c>
      <c r="G39" s="31">
        <v>23.5</v>
      </c>
      <c r="H39" s="31">
        <v>23.6</v>
      </c>
      <c r="I39" s="31">
        <v>23.7</v>
      </c>
      <c r="J39" s="31">
        <v>23.8</v>
      </c>
      <c r="K39" s="31">
        <v>23.9</v>
      </c>
      <c r="L39" s="31">
        <v>24.1</v>
      </c>
      <c r="M39" s="31">
        <v>24.2</v>
      </c>
      <c r="N39" s="31">
        <v>24.3</v>
      </c>
      <c r="O39" s="31">
        <v>24.5</v>
      </c>
      <c r="P39" s="31">
        <v>24.7</v>
      </c>
      <c r="Q39" s="31">
        <v>24.8</v>
      </c>
      <c r="R39" s="31">
        <v>25</v>
      </c>
      <c r="S39" s="31">
        <v>25.3</v>
      </c>
      <c r="T39" s="31">
        <v>25.4</v>
      </c>
      <c r="U39" s="31">
        <v>25.6</v>
      </c>
      <c r="V39" s="31">
        <v>26</v>
      </c>
      <c r="W39" s="31">
        <v>26.1</v>
      </c>
      <c r="X39" s="31">
        <v>26.3</v>
      </c>
      <c r="Y39" s="31">
        <v>26.8</v>
      </c>
    </row>
    <row r="40" spans="3:25" ht="18.75">
      <c r="C40" s="36" t="s">
        <v>14</v>
      </c>
      <c r="D40" s="11" t="s">
        <v>11</v>
      </c>
      <c r="E40" s="19">
        <v>23.5</v>
      </c>
      <c r="F40" s="31">
        <v>28.2</v>
      </c>
      <c r="G40" s="31">
        <v>23.5</v>
      </c>
      <c r="H40" s="31">
        <v>23.6</v>
      </c>
      <c r="I40" s="31">
        <v>23.7</v>
      </c>
      <c r="J40" s="31">
        <v>23.8</v>
      </c>
      <c r="K40" s="31">
        <v>23.9</v>
      </c>
      <c r="L40" s="31">
        <v>24.1</v>
      </c>
      <c r="M40" s="31">
        <v>24.2</v>
      </c>
      <c r="N40" s="31">
        <v>24.3</v>
      </c>
      <c r="O40" s="31">
        <v>24.5</v>
      </c>
      <c r="P40" s="31">
        <v>24.7</v>
      </c>
      <c r="Q40" s="31">
        <v>24.8</v>
      </c>
      <c r="R40" s="31">
        <v>25</v>
      </c>
      <c r="S40" s="31">
        <v>25.3</v>
      </c>
      <c r="T40" s="31">
        <v>25.4</v>
      </c>
      <c r="U40" s="31">
        <v>25.6</v>
      </c>
      <c r="V40" s="31">
        <v>26</v>
      </c>
      <c r="W40" s="31">
        <v>26.1</v>
      </c>
      <c r="X40" s="31">
        <v>26.3</v>
      </c>
      <c r="Y40" s="31">
        <v>26.8</v>
      </c>
    </row>
    <row r="41" spans="3:25" ht="18.75">
      <c r="C41" s="36" t="s">
        <v>15</v>
      </c>
      <c r="D41" s="11" t="s">
        <v>11</v>
      </c>
      <c r="E41" s="19">
        <v>7.2</v>
      </c>
      <c r="F41" s="31">
        <v>4.2</v>
      </c>
      <c r="G41" s="31">
        <v>6.8</v>
      </c>
      <c r="H41" s="31">
        <v>6.8</v>
      </c>
      <c r="I41" s="31">
        <v>6.9</v>
      </c>
      <c r="J41" s="31">
        <v>7</v>
      </c>
      <c r="K41" s="31">
        <v>6.9</v>
      </c>
      <c r="L41" s="31">
        <v>7</v>
      </c>
      <c r="M41" s="31">
        <v>7.1</v>
      </c>
      <c r="N41" s="31">
        <v>7</v>
      </c>
      <c r="O41" s="31">
        <v>7.1</v>
      </c>
      <c r="P41" s="31">
        <v>7.2</v>
      </c>
      <c r="Q41" s="31">
        <v>7.1</v>
      </c>
      <c r="R41" s="31">
        <v>7.2</v>
      </c>
      <c r="S41" s="31">
        <v>7.3</v>
      </c>
      <c r="T41" s="31">
        <v>7.3</v>
      </c>
      <c r="U41" s="31">
        <v>7.4</v>
      </c>
      <c r="V41" s="31">
        <v>7.5</v>
      </c>
      <c r="W41" s="31">
        <v>7.5</v>
      </c>
      <c r="X41" s="31">
        <v>7.6</v>
      </c>
      <c r="Y41" s="31">
        <v>7.7</v>
      </c>
    </row>
    <row r="42" spans="3:25" ht="18.75">
      <c r="C42" s="36" t="s">
        <v>16</v>
      </c>
      <c r="D42" s="11" t="s">
        <v>11</v>
      </c>
      <c r="E42" s="19">
        <v>7.8</v>
      </c>
      <c r="F42" s="31">
        <v>6.7</v>
      </c>
      <c r="G42" s="31">
        <v>7.3</v>
      </c>
      <c r="H42" s="31">
        <v>7.3</v>
      </c>
      <c r="I42" s="31">
        <v>7.4</v>
      </c>
      <c r="J42" s="31">
        <v>7.5</v>
      </c>
      <c r="K42" s="31">
        <v>7.4</v>
      </c>
      <c r="L42" s="31">
        <v>7.5</v>
      </c>
      <c r="M42" s="31">
        <v>7.6</v>
      </c>
      <c r="N42" s="31">
        <v>7.5</v>
      </c>
      <c r="O42" s="31">
        <v>7.6</v>
      </c>
      <c r="P42" s="31">
        <v>7.7</v>
      </c>
      <c r="Q42" s="31">
        <v>7.6</v>
      </c>
      <c r="R42" s="31">
        <v>7.7</v>
      </c>
      <c r="S42" s="31">
        <v>7.8</v>
      </c>
      <c r="T42" s="31">
        <v>7.7</v>
      </c>
      <c r="U42" s="31">
        <v>7.8</v>
      </c>
      <c r="V42" s="31">
        <v>7.9</v>
      </c>
      <c r="W42" s="31">
        <v>7.9</v>
      </c>
      <c r="X42" s="31">
        <v>8</v>
      </c>
      <c r="Y42" s="31">
        <v>8.1</v>
      </c>
    </row>
    <row r="43" spans="3:25" ht="18.75">
      <c r="C43" s="36" t="s">
        <v>17</v>
      </c>
      <c r="D43" s="11" t="s">
        <v>11</v>
      </c>
      <c r="E43" s="19">
        <v>3.9</v>
      </c>
      <c r="F43" s="31">
        <v>4.3</v>
      </c>
      <c r="G43" s="31">
        <v>4.3</v>
      </c>
      <c r="H43" s="31">
        <v>4.2</v>
      </c>
      <c r="I43" s="31">
        <v>4.3</v>
      </c>
      <c r="J43" s="31">
        <v>4.4</v>
      </c>
      <c r="K43" s="31">
        <v>4.2</v>
      </c>
      <c r="L43" s="31">
        <v>4.3</v>
      </c>
      <c r="M43" s="31">
        <v>4.4</v>
      </c>
      <c r="N43" s="31">
        <v>4.3</v>
      </c>
      <c r="O43" s="31">
        <v>4.4</v>
      </c>
      <c r="P43" s="31">
        <v>4.5</v>
      </c>
      <c r="Q43" s="31">
        <v>4.4</v>
      </c>
      <c r="R43" s="31">
        <v>4.5</v>
      </c>
      <c r="S43" s="31">
        <v>4.6</v>
      </c>
      <c r="T43" s="31">
        <v>4.5</v>
      </c>
      <c r="U43" s="31">
        <v>4.6</v>
      </c>
      <c r="V43" s="31">
        <v>4.7</v>
      </c>
      <c r="W43" s="31">
        <v>4.6</v>
      </c>
      <c r="X43" s="31">
        <v>4.7</v>
      </c>
      <c r="Y43" s="31">
        <v>4.8</v>
      </c>
    </row>
    <row r="44" spans="3:25" ht="18.75">
      <c r="C44" s="36" t="s">
        <v>18</v>
      </c>
      <c r="D44" s="11" t="s">
        <v>11</v>
      </c>
      <c r="E44" s="19">
        <v>22.9</v>
      </c>
      <c r="F44" s="34">
        <v>22.3</v>
      </c>
      <c r="G44" s="34">
        <v>22.3</v>
      </c>
      <c r="H44" s="34">
        <v>22.3</v>
      </c>
      <c r="I44" s="34">
        <v>22.3</v>
      </c>
      <c r="J44" s="34">
        <v>22.4</v>
      </c>
      <c r="K44" s="34">
        <v>22.6</v>
      </c>
      <c r="L44" s="34">
        <v>22.6</v>
      </c>
      <c r="M44" s="34">
        <v>22.7</v>
      </c>
      <c r="N44" s="34">
        <v>23</v>
      </c>
      <c r="O44" s="34">
        <v>23.1</v>
      </c>
      <c r="P44" s="34">
        <v>23.2</v>
      </c>
      <c r="Q44" s="34">
        <v>23.5</v>
      </c>
      <c r="R44" s="34">
        <v>23.6</v>
      </c>
      <c r="S44" s="34">
        <v>23.7</v>
      </c>
      <c r="T44" s="34">
        <v>24.1</v>
      </c>
      <c r="U44" s="34">
        <v>24.2</v>
      </c>
      <c r="V44" s="34">
        <v>24.3</v>
      </c>
      <c r="W44" s="34">
        <v>24.8</v>
      </c>
      <c r="X44" s="34">
        <v>24.9</v>
      </c>
      <c r="Y44" s="34">
        <v>25</v>
      </c>
    </row>
    <row r="45" spans="3:25" ht="21" customHeight="1">
      <c r="C45" s="36" t="s">
        <v>19</v>
      </c>
      <c r="D45" s="11" t="s">
        <v>20</v>
      </c>
      <c r="E45" s="19">
        <v>15.7</v>
      </c>
      <c r="F45" s="34">
        <v>16</v>
      </c>
      <c r="G45" s="34">
        <v>16.2</v>
      </c>
      <c r="H45" s="34">
        <v>16.2</v>
      </c>
      <c r="I45" s="34">
        <v>16.3</v>
      </c>
      <c r="J45" s="34">
        <v>16.4</v>
      </c>
      <c r="K45" s="34">
        <v>16.3</v>
      </c>
      <c r="L45" s="34">
        <v>16.4</v>
      </c>
      <c r="M45" s="34">
        <v>16.5</v>
      </c>
      <c r="N45" s="34">
        <v>16.6</v>
      </c>
      <c r="O45" s="34">
        <v>16.7</v>
      </c>
      <c r="P45" s="34">
        <v>16.8</v>
      </c>
      <c r="Q45" s="34">
        <v>16.9</v>
      </c>
      <c r="R45" s="34">
        <v>17</v>
      </c>
      <c r="S45" s="34">
        <v>17.2</v>
      </c>
      <c r="T45" s="34">
        <v>17.1</v>
      </c>
      <c r="U45" s="34">
        <v>17.2</v>
      </c>
      <c r="V45" s="34">
        <v>17.3</v>
      </c>
      <c r="W45" s="34">
        <v>17.5</v>
      </c>
      <c r="X45" s="34">
        <v>17.6</v>
      </c>
      <c r="Y45" s="34">
        <v>17.7</v>
      </c>
    </row>
    <row r="46" spans="3:25" ht="18.75">
      <c r="C46" s="35" t="s">
        <v>136</v>
      </c>
      <c r="D46" s="11"/>
      <c r="E46" s="19"/>
      <c r="F46" s="26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3:25" ht="43.5" customHeight="1">
      <c r="C47" s="36" t="s">
        <v>21</v>
      </c>
      <c r="D47" s="12" t="s">
        <v>22</v>
      </c>
      <c r="E47" s="27">
        <v>91.8</v>
      </c>
      <c r="F47" s="20">
        <v>91</v>
      </c>
      <c r="G47" s="21">
        <v>78</v>
      </c>
      <c r="H47" s="21">
        <f>SUM(G47*1.05*H48/100)</f>
        <v>82.71900000000001</v>
      </c>
      <c r="I47" s="21">
        <f>SUM(G47*1.05*I48/100)</f>
        <v>83.53800000000001</v>
      </c>
      <c r="J47" s="21">
        <f>SUM(G47*1.05*J48/100)</f>
        <v>84.35700000000001</v>
      </c>
      <c r="K47" s="21">
        <f>SUM(H47*1.044*K48/100)</f>
        <v>88.08580872000002</v>
      </c>
      <c r="L47" s="21">
        <f>SUM(I47*1.044*L48/100)</f>
        <v>89.83008216000002</v>
      </c>
      <c r="M47" s="21">
        <f>SUM(J47*1.044*M48/100)</f>
        <v>92.47214340000002</v>
      </c>
      <c r="N47" s="21">
        <f>SUM(K47*1.042*N48/100)</f>
        <v>93.62112093996483</v>
      </c>
      <c r="O47" s="21">
        <f>SUM(L47*1.042*O48/100)</f>
        <v>96.41103397904162</v>
      </c>
      <c r="P47" s="21">
        <f>SUM(M47*1.042*P48/100)</f>
        <v>101.17377209394003</v>
      </c>
      <c r="Q47" s="21">
        <f>SUM(N47*1.043*Q48/100)</f>
        <v>99.59976572319097</v>
      </c>
      <c r="R47" s="21">
        <f>SUM(O47*1.043*R48/100)</f>
        <v>104.0761932355453</v>
      </c>
      <c r="S47" s="21">
        <f>SUM(P47*1.043*S48/100)</f>
        <v>110.80045650867842</v>
      </c>
      <c r="T47" s="21">
        <f aca="true" t="shared" si="3" ref="T47:Y47">SUM(Q47*1.044*T48/100)</f>
        <v>106.06179852331161</v>
      </c>
      <c r="U47" s="21">
        <f t="shared" si="3"/>
        <v>112.45848983873613</v>
      </c>
      <c r="V47" s="21">
        <f t="shared" si="3"/>
        <v>121.4594604248133</v>
      </c>
      <c r="W47" s="21">
        <f t="shared" si="3"/>
        <v>114.05037318808745</v>
      </c>
      <c r="X47" s="21">
        <f t="shared" si="3"/>
        <v>123.27699656122255</v>
      </c>
      <c r="Y47" s="21">
        <f t="shared" si="3"/>
        <v>135.67993405135044</v>
      </c>
    </row>
    <row r="48" spans="3:25" ht="37.5">
      <c r="C48" s="36" t="s">
        <v>23</v>
      </c>
      <c r="D48" s="11" t="s">
        <v>24</v>
      </c>
      <c r="E48" s="27">
        <v>114.2</v>
      </c>
      <c r="F48" s="20">
        <v>94.2</v>
      </c>
      <c r="G48" s="21">
        <v>81.6</v>
      </c>
      <c r="H48" s="21">
        <v>101</v>
      </c>
      <c r="I48" s="21">
        <v>102</v>
      </c>
      <c r="J48" s="21">
        <v>103</v>
      </c>
      <c r="K48" s="21">
        <v>102</v>
      </c>
      <c r="L48" s="21">
        <v>103</v>
      </c>
      <c r="M48" s="21">
        <v>105</v>
      </c>
      <c r="N48" s="21">
        <v>102</v>
      </c>
      <c r="O48" s="21">
        <v>103</v>
      </c>
      <c r="P48" s="21">
        <v>105</v>
      </c>
      <c r="Q48" s="21">
        <v>102</v>
      </c>
      <c r="R48" s="21">
        <v>103.5</v>
      </c>
      <c r="S48" s="21">
        <v>105</v>
      </c>
      <c r="T48" s="21">
        <v>102</v>
      </c>
      <c r="U48" s="21">
        <v>103.5</v>
      </c>
      <c r="V48" s="21">
        <v>105</v>
      </c>
      <c r="W48" s="21">
        <v>103</v>
      </c>
      <c r="X48" s="21">
        <v>105</v>
      </c>
      <c r="Y48" s="21">
        <v>107</v>
      </c>
    </row>
    <row r="49" spans="3:25" ht="18.75">
      <c r="C49" s="38" t="s">
        <v>25</v>
      </c>
      <c r="D49" s="12" t="s">
        <v>26</v>
      </c>
      <c r="E49" s="27">
        <v>5.89</v>
      </c>
      <c r="F49" s="20">
        <v>3.78</v>
      </c>
      <c r="G49" s="21">
        <v>3.8</v>
      </c>
      <c r="H49" s="21">
        <v>3</v>
      </c>
      <c r="I49" s="21">
        <v>3.5</v>
      </c>
      <c r="J49" s="21">
        <v>4</v>
      </c>
      <c r="K49" s="21">
        <v>3</v>
      </c>
      <c r="L49" s="21">
        <v>3.5</v>
      </c>
      <c r="M49" s="21">
        <v>4</v>
      </c>
      <c r="N49" s="21">
        <v>3</v>
      </c>
      <c r="O49" s="21">
        <v>3.5</v>
      </c>
      <c r="P49" s="21">
        <v>4</v>
      </c>
      <c r="Q49" s="21">
        <v>3</v>
      </c>
      <c r="R49" s="21">
        <v>3.5</v>
      </c>
      <c r="S49" s="21">
        <v>5</v>
      </c>
      <c r="T49" s="21">
        <v>3</v>
      </c>
      <c r="U49" s="21">
        <v>3.5</v>
      </c>
      <c r="V49" s="21">
        <v>5</v>
      </c>
      <c r="W49" s="21">
        <v>3</v>
      </c>
      <c r="X49" s="21">
        <v>3.5</v>
      </c>
      <c r="Y49" s="21">
        <v>5</v>
      </c>
    </row>
    <row r="50" spans="3:25" ht="18.75">
      <c r="C50" s="35" t="s">
        <v>28</v>
      </c>
      <c r="D50" s="11"/>
      <c r="E50" s="19"/>
      <c r="F50" s="2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3:25" ht="37.5">
      <c r="C51" s="38" t="s">
        <v>29</v>
      </c>
      <c r="D51" s="13" t="s">
        <v>22</v>
      </c>
      <c r="E51" s="28">
        <v>2895.6</v>
      </c>
      <c r="F51" s="20">
        <v>3087.8</v>
      </c>
      <c r="G51" s="21">
        <v>3314</v>
      </c>
      <c r="H51" s="21">
        <f>SUM(G51*H52*1.042/100)</f>
        <v>3504.98582</v>
      </c>
      <c r="I51" s="21">
        <f>SUM(G51*I52*104.2/10000)</f>
        <v>3522.25176</v>
      </c>
      <c r="J51" s="21">
        <f>SUM(G51*J52*1.042/100)</f>
        <v>3539.5177000000003</v>
      </c>
      <c r="K51" s="21">
        <f>SUM(H51*K52*1.035/100)</f>
        <v>3700.2135301739995</v>
      </c>
      <c r="L51" s="21">
        <f>SUM(I51*L52*1.035/100)</f>
        <v>3736.6688358899996</v>
      </c>
      <c r="M51" s="21">
        <f>SUM(J51*M52*1.035/100)</f>
        <v>3773.3028440850003</v>
      </c>
      <c r="N51" s="21">
        <f>SUM(K51*N52*1.04/100)</f>
        <v>3925.1865128085788</v>
      </c>
      <c r="O51" s="21">
        <f>SUM(L51*O52*1.04/100)</f>
        <v>3979.4028434694146</v>
      </c>
      <c r="P51" s="21">
        <f>SUM(M51*P52*1.04/100)</f>
        <v>4041.962006583853</v>
      </c>
      <c r="Q51" s="21">
        <f>SUM(N51*Q52*1.039/100)</f>
        <v>4159.834162544275</v>
      </c>
      <c r="R51" s="21">
        <f>SUM(O51*R52*1.039/100)</f>
        <v>4237.964543223839</v>
      </c>
      <c r="S51" s="21">
        <f>SUM(P51*S52*1.039/100)</f>
        <v>4325.586480585841</v>
      </c>
      <c r="T51" s="21">
        <f aca="true" t="shared" si="4" ref="T51:Y51">SUM(Q51*T52*1.04/100)</f>
        <v>4412.752079626967</v>
      </c>
      <c r="U51" s="21">
        <f t="shared" si="4"/>
        <v>4522.0776862015655</v>
      </c>
      <c r="V51" s="21">
        <f t="shared" si="4"/>
        <v>4633.568238003552</v>
      </c>
      <c r="W51" s="21">
        <f t="shared" si="4"/>
        <v>4690.225930393912</v>
      </c>
      <c r="X51" s="21">
        <f t="shared" si="4"/>
        <v>4829.9407350781685</v>
      </c>
      <c r="Y51" s="21">
        <f t="shared" si="4"/>
        <v>4973.116118484453</v>
      </c>
    </row>
    <row r="52" spans="3:25" ht="37.5">
      <c r="C52" s="38" t="s">
        <v>29</v>
      </c>
      <c r="D52" s="13" t="s">
        <v>24</v>
      </c>
      <c r="E52" s="28">
        <v>93</v>
      </c>
      <c r="F52" s="20">
        <v>102.5</v>
      </c>
      <c r="G52" s="21">
        <v>103</v>
      </c>
      <c r="H52" s="21">
        <v>101.5</v>
      </c>
      <c r="I52" s="21">
        <v>102</v>
      </c>
      <c r="J52" s="21">
        <v>102.5</v>
      </c>
      <c r="K52" s="21">
        <v>102</v>
      </c>
      <c r="L52" s="21">
        <v>102.5</v>
      </c>
      <c r="M52" s="21">
        <v>103</v>
      </c>
      <c r="N52" s="21">
        <v>102</v>
      </c>
      <c r="O52" s="21">
        <v>102.4</v>
      </c>
      <c r="P52" s="21">
        <v>103</v>
      </c>
      <c r="Q52" s="21">
        <v>102</v>
      </c>
      <c r="R52" s="21">
        <v>102.5</v>
      </c>
      <c r="S52" s="21">
        <v>103</v>
      </c>
      <c r="T52" s="21">
        <v>102</v>
      </c>
      <c r="U52" s="21">
        <v>102.6</v>
      </c>
      <c r="V52" s="21">
        <v>103</v>
      </c>
      <c r="W52" s="21">
        <v>102.2</v>
      </c>
      <c r="X52" s="21">
        <v>102.7</v>
      </c>
      <c r="Y52" s="21">
        <v>103.2</v>
      </c>
    </row>
    <row r="53" spans="3:25" ht="18.75">
      <c r="C53" s="36" t="s">
        <v>30</v>
      </c>
      <c r="D53" s="11" t="s">
        <v>73</v>
      </c>
      <c r="E53" s="19">
        <v>354.4</v>
      </c>
      <c r="F53" s="20">
        <v>399.7</v>
      </c>
      <c r="G53" s="21">
        <v>440.3</v>
      </c>
      <c r="H53" s="21">
        <f>SUM(G53*H54*1.042/100)</f>
        <v>465.67448900000005</v>
      </c>
      <c r="I53" s="21">
        <f>SUM(G53*I54*104.2/10000)</f>
        <v>467.96845199999996</v>
      </c>
      <c r="J53" s="21">
        <f>SUM(G53*J54*1.042/100)</f>
        <v>470.26241500000003</v>
      </c>
      <c r="K53" s="21">
        <f>SUM(H53*K54*1.035/100)</f>
        <v>491.61255803730006</v>
      </c>
      <c r="L53" s="21">
        <f>SUM(I53*L54*1.035/100)</f>
        <v>496.45603151549994</v>
      </c>
      <c r="M53" s="21">
        <f>SUM(J53*M54*1.035/100)</f>
        <v>501.32324751075</v>
      </c>
      <c r="N53" s="21">
        <f>SUM(K53*N54*1.04/100)</f>
        <v>521.5026015659679</v>
      </c>
      <c r="O53" s="21">
        <f>SUM(L53*O54*1.04/100)</f>
        <v>528.7058153227468</v>
      </c>
      <c r="P53" s="21">
        <f>SUM(M53*P54*1.04/100)</f>
        <v>537.0174627335153</v>
      </c>
      <c r="Q53" s="21">
        <f>SUM(N53*Q54*1.039/100)</f>
        <v>552.6780270875814</v>
      </c>
      <c r="R53" s="21">
        <f>SUM(O53*R54*1.039/100)</f>
        <v>563.0584756733423</v>
      </c>
      <c r="S53" s="21">
        <f>SUM(P53*S54*1.039/100)</f>
        <v>574.699978093526</v>
      </c>
      <c r="T53" s="21">
        <f aca="true" t="shared" si="5" ref="T53:Y53">SUM(Q53*T54*1.04/100)</f>
        <v>586.2808511345064</v>
      </c>
      <c r="U53" s="21">
        <f t="shared" si="5"/>
        <v>600.8059158824832</v>
      </c>
      <c r="V53" s="21">
        <f t="shared" si="5"/>
        <v>615.6186165337851</v>
      </c>
      <c r="W53" s="21">
        <f t="shared" si="5"/>
        <v>623.1461910538442</v>
      </c>
      <c r="X53" s="21">
        <f t="shared" si="5"/>
        <v>641.7087826357626</v>
      </c>
      <c r="Y53" s="21">
        <f t="shared" si="5"/>
        <v>660.731148753381</v>
      </c>
    </row>
    <row r="54" spans="3:25" ht="37.5">
      <c r="C54" s="36" t="s">
        <v>30</v>
      </c>
      <c r="D54" s="11" t="s">
        <v>24</v>
      </c>
      <c r="E54" s="19">
        <v>109.1</v>
      </c>
      <c r="F54" s="20">
        <v>109.8</v>
      </c>
      <c r="G54" s="21">
        <v>108</v>
      </c>
      <c r="H54" s="21">
        <v>101.5</v>
      </c>
      <c r="I54" s="21">
        <v>102</v>
      </c>
      <c r="J54" s="21">
        <v>102.5</v>
      </c>
      <c r="K54" s="21">
        <v>102</v>
      </c>
      <c r="L54" s="21">
        <v>102.5</v>
      </c>
      <c r="M54" s="21">
        <v>103</v>
      </c>
      <c r="N54" s="21">
        <v>102</v>
      </c>
      <c r="O54" s="21">
        <v>102.4</v>
      </c>
      <c r="P54" s="21">
        <v>103</v>
      </c>
      <c r="Q54" s="21">
        <v>102</v>
      </c>
      <c r="R54" s="21">
        <v>102.5</v>
      </c>
      <c r="S54" s="21">
        <v>103</v>
      </c>
      <c r="T54" s="21">
        <v>102</v>
      </c>
      <c r="U54" s="21">
        <v>102.6</v>
      </c>
      <c r="V54" s="21">
        <v>103</v>
      </c>
      <c r="W54" s="21">
        <v>102.2</v>
      </c>
      <c r="X54" s="21">
        <v>102.7</v>
      </c>
      <c r="Y54" s="21">
        <v>103.2</v>
      </c>
    </row>
    <row r="55" spans="3:25" ht="18.75">
      <c r="C55" s="38" t="s">
        <v>31</v>
      </c>
      <c r="D55" s="13" t="s">
        <v>2</v>
      </c>
      <c r="E55" s="28">
        <v>1227.9</v>
      </c>
      <c r="F55" s="29">
        <v>1304.6</v>
      </c>
      <c r="G55" s="30">
        <v>1377.1</v>
      </c>
      <c r="H55" s="21">
        <f>SUM(G55*H56*1.048/100)</f>
        <v>1464.848812</v>
      </c>
      <c r="I55" s="21">
        <f>SUM(G55*I56*104.8/10000)</f>
        <v>1472.0648159999998</v>
      </c>
      <c r="J55" s="21">
        <f>SUM(G55*J56*1.048/100)</f>
        <v>1479.28082</v>
      </c>
      <c r="K55" s="21">
        <f aca="true" t="shared" si="6" ref="K55:Y55">SUM(H55*K56*1.042/100)</f>
        <v>1556.89991134608</v>
      </c>
      <c r="L55" s="21">
        <f t="shared" si="6"/>
        <v>36.813396918528</v>
      </c>
      <c r="M55" s="21">
        <f t="shared" si="6"/>
        <v>1584.57011164432</v>
      </c>
      <c r="N55" s="21">
        <f t="shared" si="6"/>
        <v>1654.7355017750679</v>
      </c>
      <c r="O55" s="21">
        <f t="shared" si="6"/>
        <v>39.28018901924473</v>
      </c>
      <c r="P55" s="21">
        <f t="shared" si="6"/>
        <v>1697.353473910716</v>
      </c>
      <c r="Q55" s="21">
        <f t="shared" si="6"/>
        <v>1758.719080706613</v>
      </c>
      <c r="R55" s="21">
        <f t="shared" si="6"/>
        <v>41.994135838962386</v>
      </c>
      <c r="S55" s="21">
        <f t="shared" si="6"/>
        <v>1821.701589409415</v>
      </c>
      <c r="T55" s="21">
        <f t="shared" si="6"/>
        <v>1869.2369877382166</v>
      </c>
      <c r="U55" s="21">
        <f t="shared" si="6"/>
        <v>44.93935256189217</v>
      </c>
      <c r="V55" s="21">
        <f t="shared" si="6"/>
        <v>1955.159447849549</v>
      </c>
      <c r="W55" s="21">
        <f t="shared" si="6"/>
        <v>1996.4385647538024</v>
      </c>
      <c r="X55" s="21">
        <f t="shared" si="6"/>
        <v>48.18478272520691</v>
      </c>
      <c r="Y55" s="21">
        <f t="shared" si="6"/>
        <v>2102.4689812883253</v>
      </c>
    </row>
    <row r="56" spans="3:25" ht="37.5">
      <c r="C56" s="38" t="s">
        <v>31</v>
      </c>
      <c r="D56" s="11" t="s">
        <v>24</v>
      </c>
      <c r="E56" s="19">
        <v>101.6</v>
      </c>
      <c r="F56" s="20">
        <v>100.8</v>
      </c>
      <c r="G56" s="21">
        <v>101.5</v>
      </c>
      <c r="H56" s="21">
        <v>101.5</v>
      </c>
      <c r="I56" s="21">
        <v>102</v>
      </c>
      <c r="J56" s="21">
        <v>102.5</v>
      </c>
      <c r="K56" s="21">
        <v>102</v>
      </c>
      <c r="L56" s="21">
        <v>2.4</v>
      </c>
      <c r="M56" s="21">
        <v>102.8</v>
      </c>
      <c r="N56" s="21">
        <v>102</v>
      </c>
      <c r="O56" s="21">
        <v>102.4</v>
      </c>
      <c r="P56" s="21">
        <v>102.8</v>
      </c>
      <c r="Q56" s="21">
        <v>102</v>
      </c>
      <c r="R56" s="21">
        <v>102.6</v>
      </c>
      <c r="S56" s="21">
        <v>103</v>
      </c>
      <c r="T56" s="21">
        <v>102</v>
      </c>
      <c r="U56" s="21">
        <v>102.7</v>
      </c>
      <c r="V56" s="21">
        <v>103</v>
      </c>
      <c r="W56" s="21">
        <v>102.5</v>
      </c>
      <c r="X56" s="21">
        <v>102.9</v>
      </c>
      <c r="Y56" s="21">
        <v>103.2</v>
      </c>
    </row>
    <row r="57" spans="3:25" ht="37.5">
      <c r="C57" s="35" t="s">
        <v>137</v>
      </c>
      <c r="D57" s="11"/>
      <c r="E57" s="19"/>
      <c r="F57" s="20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3:25" ht="37.5">
      <c r="C58" s="6" t="s">
        <v>90</v>
      </c>
      <c r="D58" s="10" t="s">
        <v>32</v>
      </c>
      <c r="E58" s="19">
        <v>215</v>
      </c>
      <c r="F58" s="20">
        <v>215</v>
      </c>
      <c r="G58" s="21">
        <v>217</v>
      </c>
      <c r="H58" s="21">
        <v>219</v>
      </c>
      <c r="I58" s="21">
        <v>220</v>
      </c>
      <c r="J58" s="21">
        <v>220</v>
      </c>
      <c r="K58" s="21">
        <v>220</v>
      </c>
      <c r="L58" s="21">
        <v>223</v>
      </c>
      <c r="M58" s="21">
        <v>223</v>
      </c>
      <c r="N58" s="21">
        <v>221</v>
      </c>
      <c r="O58" s="21">
        <v>222</v>
      </c>
      <c r="P58" s="21">
        <v>222</v>
      </c>
      <c r="Q58" s="21">
        <v>222</v>
      </c>
      <c r="R58" s="21">
        <v>224</v>
      </c>
      <c r="S58" s="21">
        <v>224</v>
      </c>
      <c r="T58" s="21">
        <v>223</v>
      </c>
      <c r="U58" s="21">
        <v>225</v>
      </c>
      <c r="V58" s="21">
        <v>225</v>
      </c>
      <c r="W58" s="21">
        <v>224</v>
      </c>
      <c r="X58" s="21">
        <v>227</v>
      </c>
      <c r="Y58" s="21">
        <v>227</v>
      </c>
    </row>
    <row r="59" spans="3:25" ht="56.25">
      <c r="C59" s="6" t="s">
        <v>75</v>
      </c>
      <c r="D59" s="14" t="s">
        <v>33</v>
      </c>
      <c r="E59" s="19">
        <v>2.73</v>
      </c>
      <c r="F59" s="20">
        <v>2.74</v>
      </c>
      <c r="G59" s="21">
        <v>2.75</v>
      </c>
      <c r="H59" s="21">
        <v>2.77</v>
      </c>
      <c r="I59" s="21">
        <v>2.82</v>
      </c>
      <c r="J59" s="21">
        <v>2.85</v>
      </c>
      <c r="K59" s="21">
        <v>2.78</v>
      </c>
      <c r="L59" s="21">
        <v>2.86</v>
      </c>
      <c r="M59" s="21">
        <v>2.91</v>
      </c>
      <c r="N59" s="21">
        <v>2.79</v>
      </c>
      <c r="O59" s="21">
        <v>2.88</v>
      </c>
      <c r="P59" s="21">
        <v>2.93</v>
      </c>
      <c r="Q59" s="21">
        <v>2.8</v>
      </c>
      <c r="R59" s="21">
        <v>2.92</v>
      </c>
      <c r="S59" s="21">
        <v>2.94</v>
      </c>
      <c r="T59" s="21">
        <v>2.81</v>
      </c>
      <c r="U59" s="21">
        <v>2.94</v>
      </c>
      <c r="V59" s="21">
        <v>2.95</v>
      </c>
      <c r="W59" s="21">
        <v>2.81</v>
      </c>
      <c r="X59" s="21">
        <v>2.96</v>
      </c>
      <c r="Y59" s="21">
        <v>2.97</v>
      </c>
    </row>
    <row r="60" spans="3:25" ht="37.5">
      <c r="C60" s="6" t="s">
        <v>74</v>
      </c>
      <c r="D60" s="10" t="s">
        <v>34</v>
      </c>
      <c r="E60" s="27">
        <v>5.45</v>
      </c>
      <c r="F60" s="20">
        <v>6.03</v>
      </c>
      <c r="G60" s="21">
        <v>6.74</v>
      </c>
      <c r="H60" s="21">
        <v>9.68</v>
      </c>
      <c r="I60" s="21">
        <v>7.1</v>
      </c>
      <c r="J60" s="21">
        <v>7.17</v>
      </c>
      <c r="K60" s="21">
        <v>7.25</v>
      </c>
      <c r="L60" s="21">
        <v>7.5</v>
      </c>
      <c r="M60" s="21">
        <v>7.64</v>
      </c>
      <c r="N60" s="21">
        <v>7.76</v>
      </c>
      <c r="O60" s="21">
        <v>7.95</v>
      </c>
      <c r="P60" s="21">
        <v>8.11</v>
      </c>
      <c r="Q60" s="21">
        <v>8.14</v>
      </c>
      <c r="R60" s="21">
        <v>8.46</v>
      </c>
      <c r="S60" s="21">
        <v>8.71</v>
      </c>
      <c r="T60" s="21">
        <v>8.56</v>
      </c>
      <c r="U60" s="21">
        <v>9.08</v>
      </c>
      <c r="V60" s="21">
        <v>9.42</v>
      </c>
      <c r="W60" s="21">
        <v>8.99</v>
      </c>
      <c r="X60" s="21">
        <v>9.75</v>
      </c>
      <c r="Y60" s="21">
        <v>10.2</v>
      </c>
    </row>
    <row r="61" spans="3:25" ht="18.75">
      <c r="C61" s="35" t="s">
        <v>138</v>
      </c>
      <c r="D61" s="11"/>
      <c r="E61" s="28"/>
      <c r="F61" s="20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3:25" ht="96" customHeight="1">
      <c r="C62" s="36" t="s">
        <v>35</v>
      </c>
      <c r="D62" s="11" t="s">
        <v>73</v>
      </c>
      <c r="E62" s="19">
        <v>866.3</v>
      </c>
      <c r="F62" s="20">
        <v>542.7</v>
      </c>
      <c r="G62" s="21">
        <v>404.9</v>
      </c>
      <c r="H62" s="21">
        <f>SUM(G62*1.05*H63/100)</f>
        <v>429.39644999999996</v>
      </c>
      <c r="I62" s="21">
        <f>SUM(G62*1.05*I63/100)</f>
        <v>433.6479</v>
      </c>
      <c r="J62" s="21">
        <f>SUM(G62*1.05*J63/100)</f>
        <v>438.32449499999996</v>
      </c>
      <c r="K62" s="21">
        <f>SUM(H62*1.044*K63/100)</f>
        <v>461.738590614</v>
      </c>
      <c r="L62" s="21">
        <f>SUM(I62*1.044*L63/100)</f>
        <v>475.36482798000003</v>
      </c>
      <c r="M62" s="21">
        <f>SUM(J62*1.044*M63/100)</f>
        <v>492.38919151127993</v>
      </c>
      <c r="N62" s="21">
        <f>SUM(K62*1.042*N63/100)</f>
        <v>495.5655597623816</v>
      </c>
      <c r="O62" s="21">
        <f>SUM(L62*1.042*O63/100)</f>
        <v>520.096658292918</v>
      </c>
      <c r="P62" s="21">
        <f>SUM(M62*1.042*P63/100)</f>
        <v>548.4713356460317</v>
      </c>
      <c r="Q62" s="21">
        <f>SUM(N62*1.043*Q63/100)</f>
        <v>532.3811251971289</v>
      </c>
      <c r="R62" s="21">
        <f>SUM(O62*1.043*R63/100)</f>
        <v>569.5838553294892</v>
      </c>
      <c r="S62" s="21">
        <f>SUM(P62*1.043*S63/100)</f>
        <v>609.8112728820125</v>
      </c>
      <c r="T62" s="21">
        <f aca="true" t="shared" si="7" ref="T62:Y62">SUM(Q62*1.044*T63/100)</f>
        <v>572.4800715469767</v>
      </c>
      <c r="U62" s="21">
        <f t="shared" si="7"/>
        <v>624.3778222121861</v>
      </c>
      <c r="V62" s="21">
        <f t="shared" si="7"/>
        <v>677.3881188977057</v>
      </c>
      <c r="W62" s="21">
        <f t="shared" si="7"/>
        <v>615.599270535895</v>
      </c>
      <c r="X62" s="21">
        <f t="shared" si="7"/>
        <v>684.4429687089984</v>
      </c>
      <c r="Y62" s="21">
        <f t="shared" si="7"/>
        <v>750.3319810930863</v>
      </c>
    </row>
    <row r="63" spans="3:25" ht="37.5">
      <c r="C63" s="36" t="s">
        <v>36</v>
      </c>
      <c r="D63" s="11" t="s">
        <v>24</v>
      </c>
      <c r="E63" s="19">
        <v>87.4</v>
      </c>
      <c r="F63" s="20">
        <v>60.4</v>
      </c>
      <c r="G63" s="21">
        <v>71.9</v>
      </c>
      <c r="H63" s="21">
        <v>101</v>
      </c>
      <c r="I63" s="21">
        <v>102</v>
      </c>
      <c r="J63" s="21">
        <v>103.1</v>
      </c>
      <c r="K63" s="21">
        <v>103</v>
      </c>
      <c r="L63" s="21">
        <v>105</v>
      </c>
      <c r="M63" s="21">
        <v>107.6</v>
      </c>
      <c r="N63" s="21">
        <v>103</v>
      </c>
      <c r="O63" s="21">
        <v>105</v>
      </c>
      <c r="P63" s="21">
        <v>106.9</v>
      </c>
      <c r="Q63" s="21">
        <v>103</v>
      </c>
      <c r="R63" s="21">
        <v>105</v>
      </c>
      <c r="S63" s="21">
        <v>106.6</v>
      </c>
      <c r="T63" s="21">
        <v>103</v>
      </c>
      <c r="U63" s="21">
        <v>105</v>
      </c>
      <c r="V63" s="21">
        <v>106.4</v>
      </c>
      <c r="W63" s="21">
        <v>103</v>
      </c>
      <c r="X63" s="21">
        <v>105</v>
      </c>
      <c r="Y63" s="21">
        <v>106.1</v>
      </c>
    </row>
    <row r="64" spans="3:25" ht="37.5">
      <c r="C64" s="37" t="s">
        <v>91</v>
      </c>
      <c r="D64" s="10"/>
      <c r="E64" s="19"/>
      <c r="F64" s="20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3:25" ht="18.75">
      <c r="C65" s="39" t="s">
        <v>37</v>
      </c>
      <c r="D65" s="10" t="s">
        <v>38</v>
      </c>
      <c r="E65" s="19">
        <v>640.3</v>
      </c>
      <c r="F65" s="20">
        <v>390.4</v>
      </c>
      <c r="G65" s="21">
        <f aca="true" t="shared" si="8" ref="G65:Y65">SUM(G62-G66)</f>
        <v>279.29999999999995</v>
      </c>
      <c r="H65" s="21">
        <f t="shared" si="8"/>
        <v>315.39644999999996</v>
      </c>
      <c r="I65" s="21">
        <f t="shared" si="8"/>
        <v>313.1479</v>
      </c>
      <c r="J65" s="21">
        <f t="shared" si="8"/>
        <v>313.32449499999996</v>
      </c>
      <c r="K65" s="21">
        <f t="shared" si="8"/>
        <v>345.738590614</v>
      </c>
      <c r="L65" s="21">
        <f t="shared" si="8"/>
        <v>351.86482798000003</v>
      </c>
      <c r="M65" s="21">
        <f t="shared" si="8"/>
        <v>363.38919151127993</v>
      </c>
      <c r="N65" s="21">
        <f t="shared" si="8"/>
        <v>377.0655597623816</v>
      </c>
      <c r="O65" s="21">
        <f t="shared" si="8"/>
        <v>394.09665829291805</v>
      </c>
      <c r="P65" s="21">
        <f t="shared" si="8"/>
        <v>415.97133564603166</v>
      </c>
      <c r="Q65" s="21">
        <f t="shared" si="8"/>
        <v>410.8811251971289</v>
      </c>
      <c r="R65" s="21">
        <f t="shared" si="8"/>
        <v>440.5838553294892</v>
      </c>
      <c r="S65" s="21">
        <f t="shared" si="8"/>
        <v>473.81127288201253</v>
      </c>
      <c r="T65" s="21">
        <f t="shared" si="8"/>
        <v>447.98007154697666</v>
      </c>
      <c r="U65" s="21">
        <f t="shared" si="8"/>
        <v>491.87782221218606</v>
      </c>
      <c r="V65" s="21">
        <f t="shared" si="8"/>
        <v>537.8881188977057</v>
      </c>
      <c r="W65" s="21">
        <f t="shared" si="8"/>
        <v>488.099270535895</v>
      </c>
      <c r="X65" s="21">
        <f t="shared" si="8"/>
        <v>548.9429687089984</v>
      </c>
      <c r="Y65" s="21">
        <f t="shared" si="8"/>
        <v>607.8319810930863</v>
      </c>
    </row>
    <row r="66" spans="3:25" ht="18.75">
      <c r="C66" s="39" t="s">
        <v>92</v>
      </c>
      <c r="D66" s="10" t="s">
        <v>38</v>
      </c>
      <c r="E66" s="19">
        <v>226</v>
      </c>
      <c r="F66" s="20">
        <v>152.2</v>
      </c>
      <c r="G66" s="21">
        <f aca="true" t="shared" si="9" ref="G66:Y66">SUM(G67+G68+G69+G70+G74)</f>
        <v>125.6</v>
      </c>
      <c r="H66" s="21">
        <f t="shared" si="9"/>
        <v>114</v>
      </c>
      <c r="I66" s="21">
        <f t="shared" si="9"/>
        <v>120.5</v>
      </c>
      <c r="J66" s="21">
        <f t="shared" si="9"/>
        <v>125</v>
      </c>
      <c r="K66" s="21">
        <f t="shared" si="9"/>
        <v>116</v>
      </c>
      <c r="L66" s="21">
        <f t="shared" si="9"/>
        <v>123.5</v>
      </c>
      <c r="M66" s="21">
        <f t="shared" si="9"/>
        <v>129</v>
      </c>
      <c r="N66" s="21">
        <f t="shared" si="9"/>
        <v>118.5</v>
      </c>
      <c r="O66" s="21">
        <f t="shared" si="9"/>
        <v>126</v>
      </c>
      <c r="P66" s="21">
        <f t="shared" si="9"/>
        <v>132.5</v>
      </c>
      <c r="Q66" s="21">
        <f t="shared" si="9"/>
        <v>121.5</v>
      </c>
      <c r="R66" s="21">
        <f t="shared" si="9"/>
        <v>129</v>
      </c>
      <c r="S66" s="21">
        <f t="shared" si="9"/>
        <v>136</v>
      </c>
      <c r="T66" s="21">
        <f t="shared" si="9"/>
        <v>124.5</v>
      </c>
      <c r="U66" s="21">
        <f t="shared" si="9"/>
        <v>132.5</v>
      </c>
      <c r="V66" s="21">
        <f t="shared" si="9"/>
        <v>139.5</v>
      </c>
      <c r="W66" s="21">
        <f t="shared" si="9"/>
        <v>127.5</v>
      </c>
      <c r="X66" s="21">
        <f t="shared" si="9"/>
        <v>135.5</v>
      </c>
      <c r="Y66" s="21">
        <f t="shared" si="9"/>
        <v>142.5</v>
      </c>
    </row>
    <row r="67" spans="3:25" ht="18.75">
      <c r="C67" s="6" t="s">
        <v>93</v>
      </c>
      <c r="D67" s="10" t="s">
        <v>38</v>
      </c>
      <c r="E67" s="19">
        <v>0</v>
      </c>
      <c r="F67" s="20">
        <v>50.7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</row>
    <row r="68" spans="3:25" ht="18.75">
      <c r="C68" s="6" t="s">
        <v>98</v>
      </c>
      <c r="D68" s="10" t="s">
        <v>38</v>
      </c>
      <c r="E68" s="28">
        <v>0</v>
      </c>
      <c r="F68" s="20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</row>
    <row r="69" spans="3:25" ht="18.75">
      <c r="C69" s="6" t="s">
        <v>39</v>
      </c>
      <c r="D69" s="10" t="s">
        <v>38</v>
      </c>
      <c r="E69" s="28">
        <v>0.5</v>
      </c>
      <c r="F69" s="20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</row>
    <row r="70" spans="3:25" ht="18.75">
      <c r="C70" s="6" t="s">
        <v>94</v>
      </c>
      <c r="D70" s="10" t="s">
        <v>38</v>
      </c>
      <c r="E70" s="28">
        <v>200.8</v>
      </c>
      <c r="F70" s="20">
        <v>65.2</v>
      </c>
      <c r="G70" s="21">
        <f aca="true" t="shared" si="10" ref="G70:Y70">SUM(G71+G72+G73)</f>
        <v>90.6</v>
      </c>
      <c r="H70" s="21">
        <f t="shared" si="10"/>
        <v>84</v>
      </c>
      <c r="I70" s="21">
        <f t="shared" si="10"/>
        <v>90</v>
      </c>
      <c r="J70" s="21">
        <f t="shared" si="10"/>
        <v>94</v>
      </c>
      <c r="K70" s="21">
        <f t="shared" si="10"/>
        <v>86</v>
      </c>
      <c r="L70" s="21">
        <f t="shared" si="10"/>
        <v>92.5</v>
      </c>
      <c r="M70" s="21">
        <f t="shared" si="10"/>
        <v>97</v>
      </c>
      <c r="N70" s="21">
        <f t="shared" si="10"/>
        <v>88</v>
      </c>
      <c r="O70" s="21">
        <f t="shared" si="10"/>
        <v>94.5</v>
      </c>
      <c r="P70" s="21">
        <f t="shared" si="10"/>
        <v>100</v>
      </c>
      <c r="Q70" s="21">
        <f t="shared" si="10"/>
        <v>90.5</v>
      </c>
      <c r="R70" s="21">
        <f t="shared" si="10"/>
        <v>97</v>
      </c>
      <c r="S70" s="21">
        <f t="shared" si="10"/>
        <v>103</v>
      </c>
      <c r="T70" s="21">
        <f t="shared" si="10"/>
        <v>93</v>
      </c>
      <c r="U70" s="21">
        <f t="shared" si="10"/>
        <v>100</v>
      </c>
      <c r="V70" s="21">
        <f t="shared" si="10"/>
        <v>106</v>
      </c>
      <c r="W70" s="21">
        <f t="shared" si="10"/>
        <v>95.5</v>
      </c>
      <c r="X70" s="21">
        <f t="shared" si="10"/>
        <v>102.5</v>
      </c>
      <c r="Y70" s="21">
        <f t="shared" si="10"/>
        <v>108.5</v>
      </c>
    </row>
    <row r="71" spans="3:25" ht="18.75">
      <c r="C71" s="39" t="s">
        <v>95</v>
      </c>
      <c r="D71" s="10" t="s">
        <v>38</v>
      </c>
      <c r="E71" s="28">
        <v>147.4</v>
      </c>
      <c r="F71" s="20">
        <v>8.4</v>
      </c>
      <c r="G71" s="21">
        <v>3.5</v>
      </c>
      <c r="H71" s="21">
        <v>4</v>
      </c>
      <c r="I71" s="21">
        <v>5</v>
      </c>
      <c r="J71" s="21">
        <v>6</v>
      </c>
      <c r="K71" s="21">
        <v>5</v>
      </c>
      <c r="L71" s="21">
        <v>6</v>
      </c>
      <c r="M71" s="21">
        <v>7</v>
      </c>
      <c r="N71" s="21">
        <v>6</v>
      </c>
      <c r="O71" s="21">
        <v>7</v>
      </c>
      <c r="P71" s="21">
        <v>8</v>
      </c>
      <c r="Q71" s="21">
        <v>7</v>
      </c>
      <c r="R71" s="21">
        <v>8</v>
      </c>
      <c r="S71" s="21">
        <v>9</v>
      </c>
      <c r="T71" s="21">
        <v>8</v>
      </c>
      <c r="U71" s="21">
        <v>9</v>
      </c>
      <c r="V71" s="21">
        <v>10</v>
      </c>
      <c r="W71" s="21">
        <v>9</v>
      </c>
      <c r="X71" s="21">
        <v>10</v>
      </c>
      <c r="Y71" s="21">
        <v>11</v>
      </c>
    </row>
    <row r="72" spans="3:25" ht="18.75">
      <c r="C72" s="39" t="s">
        <v>96</v>
      </c>
      <c r="D72" s="10" t="s">
        <v>38</v>
      </c>
      <c r="E72" s="28">
        <v>19.6</v>
      </c>
      <c r="F72" s="20">
        <v>12.4</v>
      </c>
      <c r="G72" s="21">
        <v>55</v>
      </c>
      <c r="H72" s="21">
        <v>50</v>
      </c>
      <c r="I72" s="21">
        <v>53</v>
      </c>
      <c r="J72" s="21">
        <v>55</v>
      </c>
      <c r="K72" s="21">
        <v>50.5</v>
      </c>
      <c r="L72" s="21">
        <v>53.5</v>
      </c>
      <c r="M72" s="21">
        <v>56</v>
      </c>
      <c r="N72" s="21">
        <v>51</v>
      </c>
      <c r="O72" s="21">
        <v>54</v>
      </c>
      <c r="P72" s="21">
        <v>57</v>
      </c>
      <c r="Q72" s="21">
        <v>52</v>
      </c>
      <c r="R72" s="21">
        <v>55</v>
      </c>
      <c r="S72" s="21">
        <v>58</v>
      </c>
      <c r="T72" s="21">
        <v>53</v>
      </c>
      <c r="U72" s="21">
        <v>56</v>
      </c>
      <c r="V72" s="21">
        <v>59</v>
      </c>
      <c r="W72" s="21">
        <v>54</v>
      </c>
      <c r="X72" s="21">
        <v>57</v>
      </c>
      <c r="Y72" s="21">
        <v>60</v>
      </c>
    </row>
    <row r="73" spans="3:25" ht="18.75">
      <c r="C73" s="39" t="s">
        <v>97</v>
      </c>
      <c r="D73" s="10" t="s">
        <v>38</v>
      </c>
      <c r="E73" s="28">
        <v>33.8</v>
      </c>
      <c r="F73" s="20">
        <v>44.4</v>
      </c>
      <c r="G73" s="21">
        <v>32.1</v>
      </c>
      <c r="H73" s="21">
        <v>30</v>
      </c>
      <c r="I73" s="21">
        <v>32</v>
      </c>
      <c r="J73" s="21">
        <v>33</v>
      </c>
      <c r="K73" s="21">
        <v>30.5</v>
      </c>
      <c r="L73" s="21">
        <v>33</v>
      </c>
      <c r="M73" s="21">
        <v>34</v>
      </c>
      <c r="N73" s="21">
        <v>31</v>
      </c>
      <c r="O73" s="21">
        <v>33.5</v>
      </c>
      <c r="P73" s="21">
        <v>35</v>
      </c>
      <c r="Q73" s="21">
        <v>31.5</v>
      </c>
      <c r="R73" s="21">
        <v>34</v>
      </c>
      <c r="S73" s="21">
        <v>36</v>
      </c>
      <c r="T73" s="21">
        <v>32</v>
      </c>
      <c r="U73" s="21">
        <v>35</v>
      </c>
      <c r="V73" s="21">
        <v>37</v>
      </c>
      <c r="W73" s="21">
        <v>32.5</v>
      </c>
      <c r="X73" s="21">
        <v>35.5</v>
      </c>
      <c r="Y73" s="21">
        <v>37.5</v>
      </c>
    </row>
    <row r="74" spans="3:25" ht="18.75">
      <c r="C74" s="6" t="s">
        <v>40</v>
      </c>
      <c r="D74" s="10" t="s">
        <v>38</v>
      </c>
      <c r="E74" s="19">
        <v>24.7</v>
      </c>
      <c r="F74" s="20">
        <v>36.3</v>
      </c>
      <c r="G74" s="21">
        <v>35</v>
      </c>
      <c r="H74" s="21">
        <v>30</v>
      </c>
      <c r="I74" s="21">
        <v>30.5</v>
      </c>
      <c r="J74" s="21">
        <v>31</v>
      </c>
      <c r="K74" s="21">
        <v>30</v>
      </c>
      <c r="L74" s="21">
        <v>31</v>
      </c>
      <c r="M74" s="21">
        <v>32</v>
      </c>
      <c r="N74" s="21">
        <v>30.5</v>
      </c>
      <c r="O74" s="21">
        <v>31.5</v>
      </c>
      <c r="P74" s="21">
        <v>32.5</v>
      </c>
      <c r="Q74" s="21">
        <v>31</v>
      </c>
      <c r="R74" s="21">
        <v>32</v>
      </c>
      <c r="S74" s="21">
        <v>33</v>
      </c>
      <c r="T74" s="21">
        <v>31.5</v>
      </c>
      <c r="U74" s="21">
        <v>32.5</v>
      </c>
      <c r="V74" s="21">
        <v>33.5</v>
      </c>
      <c r="W74" s="21">
        <v>32</v>
      </c>
      <c r="X74" s="21">
        <v>33</v>
      </c>
      <c r="Y74" s="21">
        <v>34</v>
      </c>
    </row>
    <row r="75" spans="3:25" ht="20.25" customHeight="1">
      <c r="C75" s="37" t="s">
        <v>139</v>
      </c>
      <c r="D75" s="10"/>
      <c r="E75" s="19"/>
      <c r="F75" s="20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3:25" ht="18.75">
      <c r="C76" s="37" t="s">
        <v>122</v>
      </c>
      <c r="D76" s="10" t="s">
        <v>2</v>
      </c>
      <c r="E76" s="19">
        <v>1683.34</v>
      </c>
      <c r="F76" s="20">
        <v>1583.58</v>
      </c>
      <c r="G76" s="21">
        <v>1600.98</v>
      </c>
      <c r="H76" s="21">
        <v>1508.13</v>
      </c>
      <c r="I76" s="21">
        <v>1523.36</v>
      </c>
      <c r="J76" s="21">
        <v>1538.59</v>
      </c>
      <c r="K76" s="21">
        <v>1512.88</v>
      </c>
      <c r="L76" s="21">
        <v>1528.16</v>
      </c>
      <c r="M76" s="21">
        <v>1543.44</v>
      </c>
      <c r="N76" s="21">
        <v>1524.74</v>
      </c>
      <c r="O76" s="21">
        <v>1540.14</v>
      </c>
      <c r="P76" s="21">
        <v>1555.54</v>
      </c>
      <c r="Q76" s="21">
        <v>1526.7</v>
      </c>
      <c r="R76" s="21">
        <v>1542.12</v>
      </c>
      <c r="S76" s="21">
        <v>1557.54</v>
      </c>
      <c r="T76" s="21">
        <v>1527.49</v>
      </c>
      <c r="U76" s="21">
        <v>1542.92</v>
      </c>
      <c r="V76" s="21">
        <v>1558.34</v>
      </c>
      <c r="W76" s="21">
        <v>1528.49</v>
      </c>
      <c r="X76" s="21">
        <v>1543.93</v>
      </c>
      <c r="Y76" s="21">
        <v>1559.37</v>
      </c>
    </row>
    <row r="77" spans="3:25" ht="18.75">
      <c r="C77" s="37" t="s">
        <v>99</v>
      </c>
      <c r="D77" s="10" t="s">
        <v>41</v>
      </c>
      <c r="E77" s="19">
        <v>655.79</v>
      </c>
      <c r="F77" s="20">
        <v>501.69</v>
      </c>
      <c r="G77" s="21">
        <v>424.38</v>
      </c>
      <c r="H77" s="21">
        <v>385.2</v>
      </c>
      <c r="I77" s="21">
        <v>389.09</v>
      </c>
      <c r="J77" s="21">
        <v>392.98</v>
      </c>
      <c r="K77" s="21">
        <v>396.78</v>
      </c>
      <c r="L77" s="21">
        <v>400.79</v>
      </c>
      <c r="M77" s="21">
        <v>404.8</v>
      </c>
      <c r="N77" s="21">
        <v>408.65</v>
      </c>
      <c r="O77" s="21">
        <v>412.77</v>
      </c>
      <c r="P77" s="21">
        <v>416.9</v>
      </c>
      <c r="Q77" s="21">
        <v>410.6</v>
      </c>
      <c r="R77" s="21">
        <v>414.75</v>
      </c>
      <c r="S77" s="21">
        <v>418.89</v>
      </c>
      <c r="T77" s="21">
        <v>411.39</v>
      </c>
      <c r="U77" s="21">
        <v>415.55</v>
      </c>
      <c r="V77" s="21">
        <v>419.7</v>
      </c>
      <c r="W77" s="21">
        <v>412.39</v>
      </c>
      <c r="X77" s="21">
        <v>416.56</v>
      </c>
      <c r="Y77" s="21">
        <v>420.72</v>
      </c>
    </row>
    <row r="78" spans="3:25" ht="37.5">
      <c r="C78" s="37" t="s">
        <v>123</v>
      </c>
      <c r="D78" s="10" t="s">
        <v>41</v>
      </c>
      <c r="E78" s="28">
        <v>460.95</v>
      </c>
      <c r="F78" s="20">
        <v>387.67</v>
      </c>
      <c r="G78" s="21">
        <v>304.6</v>
      </c>
      <c r="H78" s="21">
        <v>306.57</v>
      </c>
      <c r="I78" s="21">
        <v>309.67</v>
      </c>
      <c r="J78" s="21">
        <v>312.77</v>
      </c>
      <c r="K78" s="21">
        <v>318.12</v>
      </c>
      <c r="L78" s="21">
        <v>321.33</v>
      </c>
      <c r="M78" s="21">
        <v>324.54</v>
      </c>
      <c r="N78" s="21">
        <v>329.98</v>
      </c>
      <c r="O78" s="21">
        <v>333.31</v>
      </c>
      <c r="P78" s="21">
        <v>336.65</v>
      </c>
      <c r="Q78" s="21">
        <v>331.93</v>
      </c>
      <c r="R78" s="21">
        <v>335.29</v>
      </c>
      <c r="S78" s="21">
        <v>338.64</v>
      </c>
      <c r="T78" s="21">
        <v>332.72</v>
      </c>
      <c r="U78" s="21">
        <v>336.09</v>
      </c>
      <c r="V78" s="21">
        <v>339.45</v>
      </c>
      <c r="W78" s="21">
        <v>333.72</v>
      </c>
      <c r="X78" s="21">
        <v>337.1</v>
      </c>
      <c r="Y78" s="21">
        <v>340.47</v>
      </c>
    </row>
    <row r="79" spans="3:25" ht="18.75">
      <c r="C79" s="6" t="s">
        <v>100</v>
      </c>
      <c r="D79" s="10" t="s">
        <v>41</v>
      </c>
      <c r="E79" s="19"/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3:25" ht="18.75">
      <c r="C80" s="6" t="s">
        <v>101</v>
      </c>
      <c r="D80" s="10" t="s">
        <v>41</v>
      </c>
      <c r="E80" s="19">
        <v>314.49</v>
      </c>
      <c r="F80" s="20">
        <v>259.25</v>
      </c>
      <c r="G80" s="21">
        <v>169.55</v>
      </c>
      <c r="H80" s="21">
        <v>165.58</v>
      </c>
      <c r="I80" s="21">
        <v>167.25</v>
      </c>
      <c r="J80" s="21">
        <v>168.92</v>
      </c>
      <c r="K80" s="21">
        <v>171.47</v>
      </c>
      <c r="L80" s="21">
        <v>173.2</v>
      </c>
      <c r="M80" s="21">
        <v>174.93</v>
      </c>
      <c r="N80" s="21">
        <v>182.44</v>
      </c>
      <c r="O80" s="21">
        <v>184.28</v>
      </c>
      <c r="P80" s="21">
        <v>186.13</v>
      </c>
      <c r="Q80" s="21">
        <v>183.47</v>
      </c>
      <c r="R80" s="21">
        <v>185.32</v>
      </c>
      <c r="S80" s="21">
        <v>187.18</v>
      </c>
      <c r="T80" s="21">
        <v>183.3</v>
      </c>
      <c r="U80" s="21">
        <v>185.15</v>
      </c>
      <c r="V80" s="21">
        <v>187</v>
      </c>
      <c r="W80" s="21">
        <v>183.3</v>
      </c>
      <c r="X80" s="21">
        <v>185.15</v>
      </c>
      <c r="Y80" s="21">
        <v>187</v>
      </c>
    </row>
    <row r="81" spans="3:25" ht="18.75">
      <c r="C81" s="6" t="s">
        <v>102</v>
      </c>
      <c r="D81" s="10" t="s">
        <v>41</v>
      </c>
      <c r="E81" s="27"/>
      <c r="F81" s="20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3:25" ht="18.75">
      <c r="C82" s="6" t="s">
        <v>103</v>
      </c>
      <c r="D82" s="10" t="s">
        <v>41</v>
      </c>
      <c r="E82" s="19">
        <v>25.37</v>
      </c>
      <c r="F82" s="20">
        <v>19.39</v>
      </c>
      <c r="G82" s="21">
        <v>19.37</v>
      </c>
      <c r="H82" s="21">
        <v>21.63</v>
      </c>
      <c r="I82" s="21">
        <v>21.85</v>
      </c>
      <c r="J82" s="21">
        <v>22.07</v>
      </c>
      <c r="K82" s="21">
        <v>22.24</v>
      </c>
      <c r="L82" s="21">
        <v>22.46</v>
      </c>
      <c r="M82" s="21">
        <v>22.68</v>
      </c>
      <c r="N82" s="21">
        <v>23.12</v>
      </c>
      <c r="O82" s="21">
        <v>23.36</v>
      </c>
      <c r="P82" s="21">
        <v>23.59</v>
      </c>
      <c r="Q82" s="21">
        <v>24.05</v>
      </c>
      <c r="R82" s="21">
        <v>24.29</v>
      </c>
      <c r="S82" s="21">
        <v>24.54</v>
      </c>
      <c r="T82" s="21">
        <v>25.01</v>
      </c>
      <c r="U82" s="21">
        <v>25.26</v>
      </c>
      <c r="V82" s="21">
        <v>25.52</v>
      </c>
      <c r="W82" s="21">
        <v>26.01</v>
      </c>
      <c r="X82" s="21">
        <v>26.28</v>
      </c>
      <c r="Y82" s="21">
        <v>26.54</v>
      </c>
    </row>
    <row r="83" spans="3:25" ht="18.75">
      <c r="C83" s="6" t="s">
        <v>104</v>
      </c>
      <c r="D83" s="10" t="s">
        <v>41</v>
      </c>
      <c r="E83" s="27">
        <v>7.84</v>
      </c>
      <c r="F83" s="20">
        <v>7.01</v>
      </c>
      <c r="G83" s="21">
        <v>8.67</v>
      </c>
      <c r="H83" s="21">
        <v>10.02</v>
      </c>
      <c r="I83" s="21">
        <v>10.12</v>
      </c>
      <c r="J83" s="21">
        <v>10.22</v>
      </c>
      <c r="K83" s="21">
        <v>11.45</v>
      </c>
      <c r="L83" s="21">
        <v>11.57</v>
      </c>
      <c r="M83" s="21">
        <v>11.69</v>
      </c>
      <c r="N83" s="21">
        <v>11.45</v>
      </c>
      <c r="O83" s="21">
        <v>11.57</v>
      </c>
      <c r="P83" s="21">
        <v>11.69</v>
      </c>
      <c r="Q83" s="21">
        <v>11.45</v>
      </c>
      <c r="R83" s="21">
        <v>11.57</v>
      </c>
      <c r="S83" s="21">
        <v>11.69</v>
      </c>
      <c r="T83" s="21">
        <v>11.45</v>
      </c>
      <c r="U83" s="21">
        <v>11.57</v>
      </c>
      <c r="V83" s="21">
        <v>11.69</v>
      </c>
      <c r="W83" s="21">
        <v>11.45</v>
      </c>
      <c r="X83" s="21">
        <v>11.57</v>
      </c>
      <c r="Y83" s="21">
        <v>11.69</v>
      </c>
    </row>
    <row r="84" spans="3:25" ht="18.75">
      <c r="C84" s="6" t="s">
        <v>105</v>
      </c>
      <c r="D84" s="10" t="s">
        <v>41</v>
      </c>
      <c r="E84" s="27">
        <v>60.28</v>
      </c>
      <c r="F84" s="20">
        <v>66.18</v>
      </c>
      <c r="G84" s="21">
        <v>69.68</v>
      </c>
      <c r="H84" s="21">
        <v>70.18</v>
      </c>
      <c r="I84" s="21">
        <v>70.89</v>
      </c>
      <c r="J84" s="21">
        <v>71.6</v>
      </c>
      <c r="K84" s="21">
        <v>73.75</v>
      </c>
      <c r="L84" s="21">
        <v>74.49</v>
      </c>
      <c r="M84" s="21">
        <v>75.23</v>
      </c>
      <c r="N84" s="21">
        <v>75.75</v>
      </c>
      <c r="O84" s="21">
        <v>74.49</v>
      </c>
      <c r="P84" s="21">
        <v>75.23</v>
      </c>
      <c r="Q84" s="21">
        <v>73.75</v>
      </c>
      <c r="R84" s="21">
        <v>74.49</v>
      </c>
      <c r="S84" s="21">
        <v>75.23</v>
      </c>
      <c r="T84" s="21">
        <v>73.75</v>
      </c>
      <c r="U84" s="21">
        <v>74.49</v>
      </c>
      <c r="V84" s="21">
        <v>75.23</v>
      </c>
      <c r="W84" s="21">
        <v>73.75</v>
      </c>
      <c r="X84" s="21">
        <v>74.49</v>
      </c>
      <c r="Y84" s="21">
        <v>75.23</v>
      </c>
    </row>
    <row r="85" spans="3:25" ht="18.75">
      <c r="C85" s="37" t="s">
        <v>106</v>
      </c>
      <c r="D85" s="10" t="s">
        <v>41</v>
      </c>
      <c r="E85" s="19">
        <v>194.84</v>
      </c>
      <c r="F85" s="20">
        <v>113.98</v>
      </c>
      <c r="G85" s="21">
        <v>119.78</v>
      </c>
      <c r="H85" s="21">
        <v>78.63</v>
      </c>
      <c r="I85" s="21">
        <v>79.42</v>
      </c>
      <c r="J85" s="21">
        <v>80.21</v>
      </c>
      <c r="K85" s="21">
        <v>78.67</v>
      </c>
      <c r="L85" s="21">
        <v>79.46</v>
      </c>
      <c r="M85" s="21">
        <v>80.25</v>
      </c>
      <c r="N85" s="21">
        <v>78.67</v>
      </c>
      <c r="O85" s="21">
        <v>79.46</v>
      </c>
      <c r="P85" s="21">
        <v>80.25</v>
      </c>
      <c r="Q85" s="21">
        <v>78.67</v>
      </c>
      <c r="R85" s="21">
        <v>79.46</v>
      </c>
      <c r="S85" s="21">
        <v>80.25</v>
      </c>
      <c r="T85" s="21">
        <v>78.67</v>
      </c>
      <c r="U85" s="21">
        <v>79.46</v>
      </c>
      <c r="V85" s="21">
        <v>80.25</v>
      </c>
      <c r="W85" s="21">
        <v>78.67</v>
      </c>
      <c r="X85" s="21">
        <v>79.46</v>
      </c>
      <c r="Y85" s="21">
        <v>80.25</v>
      </c>
    </row>
    <row r="86" spans="3:25" ht="18.75">
      <c r="C86" s="37" t="s">
        <v>107</v>
      </c>
      <c r="D86" s="10" t="s">
        <v>41</v>
      </c>
      <c r="E86" s="27">
        <v>1027.55</v>
      </c>
      <c r="F86" s="20">
        <v>1081.99</v>
      </c>
      <c r="G86" s="21">
        <v>1176.6</v>
      </c>
      <c r="H86" s="21">
        <v>1122.93</v>
      </c>
      <c r="I86" s="21">
        <v>1134.27</v>
      </c>
      <c r="J86" s="21">
        <v>1145.61</v>
      </c>
      <c r="K86" s="21">
        <v>1116.1</v>
      </c>
      <c r="L86" s="21">
        <v>1127.37</v>
      </c>
      <c r="M86" s="21">
        <v>1138.64</v>
      </c>
      <c r="N86" s="21">
        <v>1116.1</v>
      </c>
      <c r="O86" s="21">
        <v>1127.37</v>
      </c>
      <c r="P86" s="21">
        <v>1138.64</v>
      </c>
      <c r="Q86" s="21">
        <v>1116.1</v>
      </c>
      <c r="R86" s="21">
        <v>1127.37</v>
      </c>
      <c r="S86" s="21">
        <v>1138.64</v>
      </c>
      <c r="T86" s="21">
        <v>1116.1</v>
      </c>
      <c r="U86" s="21">
        <v>1127.37</v>
      </c>
      <c r="V86" s="21">
        <v>1138.64</v>
      </c>
      <c r="W86" s="21">
        <v>1116.1</v>
      </c>
      <c r="X86" s="21">
        <v>1127.37</v>
      </c>
      <c r="Y86" s="21">
        <v>1138.64</v>
      </c>
    </row>
    <row r="87" spans="3:25" ht="37.5">
      <c r="C87" s="6" t="s">
        <v>140</v>
      </c>
      <c r="D87" s="10" t="s">
        <v>41</v>
      </c>
      <c r="E87" s="27">
        <v>70.34</v>
      </c>
      <c r="F87" s="20">
        <v>157.47</v>
      </c>
      <c r="G87" s="21">
        <v>312.67</v>
      </c>
      <c r="H87" s="21">
        <v>231.91</v>
      </c>
      <c r="I87" s="21">
        <v>234.25</v>
      </c>
      <c r="J87" s="21">
        <v>236.59</v>
      </c>
      <c r="K87" s="21">
        <v>212.24</v>
      </c>
      <c r="L87" s="21">
        <v>214.38</v>
      </c>
      <c r="M87" s="21">
        <v>216.52</v>
      </c>
      <c r="N87" s="21">
        <v>212.24</v>
      </c>
      <c r="O87" s="21">
        <v>214.38</v>
      </c>
      <c r="P87" s="21">
        <v>216.52</v>
      </c>
      <c r="Q87" s="21">
        <v>212.24</v>
      </c>
      <c r="R87" s="21">
        <v>214.38</v>
      </c>
      <c r="S87" s="21">
        <v>216.52</v>
      </c>
      <c r="T87" s="21">
        <v>212.24</v>
      </c>
      <c r="U87" s="21">
        <v>214.38</v>
      </c>
      <c r="V87" s="21">
        <v>216.52</v>
      </c>
      <c r="W87" s="21">
        <v>212.24</v>
      </c>
      <c r="X87" s="21">
        <v>214.38</v>
      </c>
      <c r="Y87" s="21">
        <v>216.52</v>
      </c>
    </row>
    <row r="88" spans="3:25" ht="37.5">
      <c r="C88" s="6" t="s">
        <v>141</v>
      </c>
      <c r="D88" s="10" t="s">
        <v>41</v>
      </c>
      <c r="E88" s="19">
        <v>828.01</v>
      </c>
      <c r="F88" s="21">
        <v>780.07</v>
      </c>
      <c r="G88" s="21">
        <v>750.05</v>
      </c>
      <c r="H88" s="21">
        <v>746.34</v>
      </c>
      <c r="I88" s="21">
        <v>753.88</v>
      </c>
      <c r="J88" s="21">
        <v>761.42</v>
      </c>
      <c r="K88" s="21">
        <v>753.14</v>
      </c>
      <c r="L88" s="21">
        <v>760.75</v>
      </c>
      <c r="M88" s="21">
        <v>768.36</v>
      </c>
      <c r="N88" s="21">
        <v>753.14</v>
      </c>
      <c r="O88" s="21">
        <v>760.75</v>
      </c>
      <c r="P88" s="21">
        <v>768.36</v>
      </c>
      <c r="Q88" s="21">
        <v>753.14</v>
      </c>
      <c r="R88" s="21">
        <v>760.75</v>
      </c>
      <c r="S88" s="21">
        <v>768.36</v>
      </c>
      <c r="T88" s="21">
        <v>753.14</v>
      </c>
      <c r="U88" s="21">
        <v>760.75</v>
      </c>
      <c r="V88" s="21">
        <v>768.36</v>
      </c>
      <c r="W88" s="21">
        <v>753.14</v>
      </c>
      <c r="X88" s="21">
        <v>760.75</v>
      </c>
      <c r="Y88" s="21">
        <v>768.36</v>
      </c>
    </row>
    <row r="89" spans="3:25" ht="37.5">
      <c r="C89" s="6" t="s">
        <v>142</v>
      </c>
      <c r="D89" s="10" t="s">
        <v>41</v>
      </c>
      <c r="E89" s="19">
        <v>99.2</v>
      </c>
      <c r="F89" s="20">
        <v>0.43</v>
      </c>
      <c r="G89" s="21">
        <v>111.59</v>
      </c>
      <c r="H89" s="21">
        <v>126.2</v>
      </c>
      <c r="I89" s="21">
        <v>127.47</v>
      </c>
      <c r="J89" s="21">
        <v>128.74</v>
      </c>
      <c r="K89" s="21">
        <v>132.23</v>
      </c>
      <c r="L89" s="21">
        <v>133.57</v>
      </c>
      <c r="M89" s="21">
        <v>134.91</v>
      </c>
      <c r="N89" s="21">
        <v>132.23</v>
      </c>
      <c r="O89" s="21">
        <v>133.57</v>
      </c>
      <c r="P89" s="21">
        <v>134.91</v>
      </c>
      <c r="Q89" s="21">
        <v>132.23</v>
      </c>
      <c r="R89" s="21">
        <v>133.57</v>
      </c>
      <c r="S89" s="21">
        <v>134.91</v>
      </c>
      <c r="T89" s="21">
        <v>132.23</v>
      </c>
      <c r="U89" s="21">
        <v>133.57</v>
      </c>
      <c r="V89" s="21">
        <v>134.91</v>
      </c>
      <c r="W89" s="21">
        <v>132.23</v>
      </c>
      <c r="X89" s="21">
        <v>133.57</v>
      </c>
      <c r="Y89" s="21">
        <v>134.91</v>
      </c>
    </row>
    <row r="90" spans="3:25" ht="37.5">
      <c r="C90" s="6" t="s">
        <v>108</v>
      </c>
      <c r="D90" s="10" t="s">
        <v>41</v>
      </c>
      <c r="E90" s="19">
        <v>0.13</v>
      </c>
      <c r="F90" s="20">
        <v>0.43</v>
      </c>
      <c r="G90" s="21">
        <v>111.59</v>
      </c>
      <c r="H90" s="21">
        <v>92.19</v>
      </c>
      <c r="I90" s="21">
        <v>93.12</v>
      </c>
      <c r="J90" s="21">
        <v>94.05</v>
      </c>
      <c r="K90" s="21">
        <v>92.73</v>
      </c>
      <c r="L90" s="21">
        <v>93.67</v>
      </c>
      <c r="M90" s="21">
        <v>94.61</v>
      </c>
      <c r="N90" s="21">
        <v>92.73</v>
      </c>
      <c r="O90" s="21">
        <v>93.67</v>
      </c>
      <c r="P90" s="21">
        <v>94.61</v>
      </c>
      <c r="Q90" s="21">
        <v>92.73</v>
      </c>
      <c r="R90" s="21">
        <v>93.67</v>
      </c>
      <c r="S90" s="21">
        <v>94.61</v>
      </c>
      <c r="T90" s="21">
        <v>92.73</v>
      </c>
      <c r="U90" s="21">
        <v>93.67</v>
      </c>
      <c r="V90" s="21">
        <v>94.61</v>
      </c>
      <c r="W90" s="21">
        <v>92.73</v>
      </c>
      <c r="X90" s="21">
        <v>93.67</v>
      </c>
      <c r="Y90" s="21">
        <v>94.61</v>
      </c>
    </row>
    <row r="91" spans="3:25" ht="37.5">
      <c r="C91" s="37" t="s">
        <v>124</v>
      </c>
      <c r="D91" s="10" t="s">
        <v>41</v>
      </c>
      <c r="E91" s="19">
        <v>1660.7</v>
      </c>
      <c r="F91" s="20">
        <v>1636.34</v>
      </c>
      <c r="G91" s="21">
        <v>1637.23</v>
      </c>
      <c r="H91" s="21">
        <v>1508.13</v>
      </c>
      <c r="I91" s="21">
        <v>1523.36</v>
      </c>
      <c r="J91" s="21">
        <v>1538.59</v>
      </c>
      <c r="K91" s="21">
        <v>1512.88</v>
      </c>
      <c r="L91" s="21">
        <v>1528.16</v>
      </c>
      <c r="M91" s="21">
        <v>1543.44</v>
      </c>
      <c r="N91" s="21">
        <v>1524.74</v>
      </c>
      <c r="O91" s="21">
        <v>1540.14</v>
      </c>
      <c r="P91" s="21">
        <v>1555.54</v>
      </c>
      <c r="Q91" s="21">
        <v>1526.7</v>
      </c>
      <c r="R91" s="21">
        <v>1542.12</v>
      </c>
      <c r="S91" s="21">
        <v>1557.54</v>
      </c>
      <c r="T91" s="21">
        <v>1527.49</v>
      </c>
      <c r="U91" s="21">
        <v>1542.92</v>
      </c>
      <c r="V91" s="21">
        <v>1558.34</v>
      </c>
      <c r="W91" s="21">
        <v>1528.49</v>
      </c>
      <c r="X91" s="21">
        <v>1543.93</v>
      </c>
      <c r="Y91" s="21">
        <v>1559.37</v>
      </c>
    </row>
    <row r="92" spans="3:25" ht="18.75">
      <c r="C92" s="6" t="s">
        <v>109</v>
      </c>
      <c r="D92" s="10" t="s">
        <v>41</v>
      </c>
      <c r="E92" s="19">
        <v>153.7</v>
      </c>
      <c r="F92" s="20">
        <v>154.54</v>
      </c>
      <c r="G92" s="21">
        <v>164.38</v>
      </c>
      <c r="H92" s="21">
        <v>161.38</v>
      </c>
      <c r="I92" s="21">
        <v>163</v>
      </c>
      <c r="J92" s="21">
        <v>164.63</v>
      </c>
      <c r="K92" s="21">
        <v>161.83</v>
      </c>
      <c r="L92" s="21">
        <v>163.45</v>
      </c>
      <c r="M92" s="21">
        <v>165</v>
      </c>
      <c r="N92" s="21">
        <v>162.86</v>
      </c>
      <c r="O92" s="21">
        <v>164.49</v>
      </c>
      <c r="P92" s="21">
        <v>166.13</v>
      </c>
      <c r="Q92" s="21">
        <v>163.14</v>
      </c>
      <c r="R92" s="21">
        <v>164.78</v>
      </c>
      <c r="S92" s="21">
        <v>166.43</v>
      </c>
      <c r="T92" s="21">
        <v>163.27</v>
      </c>
      <c r="U92" s="21">
        <v>164.9</v>
      </c>
      <c r="V92" s="21">
        <v>166.55</v>
      </c>
      <c r="W92" s="21">
        <v>163.38</v>
      </c>
      <c r="X92" s="21">
        <v>165.01</v>
      </c>
      <c r="Y92" s="21">
        <v>166.66</v>
      </c>
    </row>
    <row r="93" spans="3:25" ht="18.75">
      <c r="C93" s="6" t="s">
        <v>110</v>
      </c>
      <c r="D93" s="10" t="s">
        <v>41</v>
      </c>
      <c r="E93" s="19">
        <v>1.24</v>
      </c>
      <c r="F93" s="20">
        <v>1.16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3:25" ht="37.5">
      <c r="C94" s="6" t="s">
        <v>111</v>
      </c>
      <c r="D94" s="10" t="s">
        <v>41</v>
      </c>
      <c r="E94" s="27">
        <v>3.86</v>
      </c>
      <c r="F94" s="20">
        <v>7.64</v>
      </c>
      <c r="G94" s="21">
        <v>4.11</v>
      </c>
      <c r="H94" s="21">
        <v>4.11</v>
      </c>
      <c r="I94" s="21">
        <v>4.15</v>
      </c>
      <c r="J94" s="21">
        <v>4.2</v>
      </c>
      <c r="K94" s="21">
        <v>4.13</v>
      </c>
      <c r="L94" s="21">
        <v>4.17</v>
      </c>
      <c r="M94" s="21">
        <v>4.21</v>
      </c>
      <c r="N94" s="21">
        <v>4.15</v>
      </c>
      <c r="O94" s="21">
        <v>4.19</v>
      </c>
      <c r="P94" s="21">
        <v>4.23</v>
      </c>
      <c r="Q94" s="21">
        <v>4.15</v>
      </c>
      <c r="R94" s="21">
        <v>4.19</v>
      </c>
      <c r="S94" s="21">
        <v>4.23</v>
      </c>
      <c r="T94" s="21">
        <v>4.15</v>
      </c>
      <c r="U94" s="21">
        <v>4.19</v>
      </c>
      <c r="V94" s="21">
        <v>4.23</v>
      </c>
      <c r="W94" s="21">
        <v>4.15</v>
      </c>
      <c r="X94" s="21">
        <v>4.19</v>
      </c>
      <c r="Y94" s="21">
        <v>4.23</v>
      </c>
    </row>
    <row r="95" spans="3:25" ht="18.75">
      <c r="C95" s="6" t="s">
        <v>112</v>
      </c>
      <c r="D95" s="10" t="s">
        <v>41</v>
      </c>
      <c r="E95" s="19">
        <v>136.42</v>
      </c>
      <c r="F95" s="20">
        <v>97.44</v>
      </c>
      <c r="G95" s="21">
        <v>64.31</v>
      </c>
      <c r="H95" s="21">
        <v>64.31</v>
      </c>
      <c r="I95" s="21">
        <v>64.95</v>
      </c>
      <c r="J95" s="21">
        <v>65.6</v>
      </c>
      <c r="K95" s="21">
        <v>64.83</v>
      </c>
      <c r="L95" s="21">
        <v>68.48</v>
      </c>
      <c r="M95" s="21">
        <v>66.13</v>
      </c>
      <c r="N95" s="21">
        <v>65.29</v>
      </c>
      <c r="O95" s="21">
        <v>65.94</v>
      </c>
      <c r="P95" s="21">
        <v>66.6</v>
      </c>
      <c r="Q95" s="21">
        <v>65.4</v>
      </c>
      <c r="R95" s="21">
        <v>66.06</v>
      </c>
      <c r="S95" s="21">
        <v>66.72</v>
      </c>
      <c r="T95" s="21">
        <v>65.45</v>
      </c>
      <c r="U95" s="21">
        <v>66.1</v>
      </c>
      <c r="V95" s="21">
        <v>66.76</v>
      </c>
      <c r="W95" s="21">
        <v>65.49</v>
      </c>
      <c r="X95" s="21">
        <v>66.14</v>
      </c>
      <c r="Y95" s="21">
        <v>66.8</v>
      </c>
    </row>
    <row r="96" spans="3:25" ht="18.75">
      <c r="C96" s="6" t="s">
        <v>113</v>
      </c>
      <c r="D96" s="10" t="s">
        <v>41</v>
      </c>
      <c r="E96" s="27">
        <v>34.41</v>
      </c>
      <c r="F96" s="20">
        <v>63.93</v>
      </c>
      <c r="G96" s="21">
        <v>92.56</v>
      </c>
      <c r="H96" s="21">
        <v>29.38</v>
      </c>
      <c r="I96" s="21">
        <v>29.7</v>
      </c>
      <c r="J96" s="21">
        <v>30</v>
      </c>
      <c r="K96" s="21">
        <v>29.65</v>
      </c>
      <c r="L96" s="21">
        <v>59.94</v>
      </c>
      <c r="M96" s="21">
        <v>30.24</v>
      </c>
      <c r="N96" s="21">
        <v>29.84</v>
      </c>
      <c r="O96" s="21">
        <v>30.13</v>
      </c>
      <c r="P96" s="21">
        <v>30.43</v>
      </c>
      <c r="Q96" s="21">
        <v>29.88</v>
      </c>
      <c r="R96" s="21">
        <v>30.18</v>
      </c>
      <c r="S96" s="21">
        <v>30.48</v>
      </c>
      <c r="T96" s="21">
        <v>29.9</v>
      </c>
      <c r="U96" s="21">
        <v>30.2</v>
      </c>
      <c r="V96" s="21">
        <v>30.5</v>
      </c>
      <c r="W96" s="21">
        <v>29.92</v>
      </c>
      <c r="X96" s="21">
        <v>30.22</v>
      </c>
      <c r="Y96" s="21">
        <v>30.52</v>
      </c>
    </row>
    <row r="97" spans="3:25" ht="18.75">
      <c r="C97" s="6" t="s">
        <v>114</v>
      </c>
      <c r="D97" s="10" t="s">
        <v>41</v>
      </c>
      <c r="E97" s="27"/>
      <c r="F97" s="20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3:25" ht="18.75">
      <c r="C98" s="6" t="s">
        <v>115</v>
      </c>
      <c r="D98" s="10" t="s">
        <v>41</v>
      </c>
      <c r="E98" s="19">
        <v>762.94</v>
      </c>
      <c r="F98" s="20">
        <v>757.35</v>
      </c>
      <c r="G98" s="21">
        <v>767.12</v>
      </c>
      <c r="H98" s="21">
        <v>727.48</v>
      </c>
      <c r="I98" s="21">
        <v>734.89</v>
      </c>
      <c r="J98" s="21">
        <v>742.24</v>
      </c>
      <c r="K98" s="21">
        <v>729.75</v>
      </c>
      <c r="L98" s="21">
        <v>737.18</v>
      </c>
      <c r="M98" s="21">
        <v>744.64</v>
      </c>
      <c r="N98" s="21">
        <v>736.32</v>
      </c>
      <c r="O98" s="21">
        <v>743.84</v>
      </c>
      <c r="P98" s="21">
        <v>751.28</v>
      </c>
      <c r="Q98" s="21">
        <v>737.76</v>
      </c>
      <c r="R98" s="21">
        <v>745.21</v>
      </c>
      <c r="S98" s="21">
        <v>752.66</v>
      </c>
      <c r="T98" s="21">
        <v>738.36</v>
      </c>
      <c r="U98" s="21">
        <v>745.74</v>
      </c>
      <c r="V98" s="21">
        <v>753.2</v>
      </c>
      <c r="W98" s="21">
        <v>738.88</v>
      </c>
      <c r="X98" s="21">
        <v>746.27</v>
      </c>
      <c r="Y98" s="21">
        <v>753.73</v>
      </c>
    </row>
    <row r="99" spans="3:25" ht="18.75">
      <c r="C99" s="6" t="s">
        <v>116</v>
      </c>
      <c r="D99" s="10" t="s">
        <v>41</v>
      </c>
      <c r="E99" s="19">
        <v>98.49</v>
      </c>
      <c r="F99" s="20">
        <v>100.52</v>
      </c>
      <c r="G99" s="21">
        <v>91.65</v>
      </c>
      <c r="H99" s="21">
        <v>79.65</v>
      </c>
      <c r="I99" s="21">
        <v>80.44</v>
      </c>
      <c r="J99" s="21">
        <v>81.24</v>
      </c>
      <c r="K99" s="21">
        <v>80.29</v>
      </c>
      <c r="L99" s="21">
        <v>81.09</v>
      </c>
      <c r="M99" s="21">
        <v>81.9</v>
      </c>
      <c r="N99" s="21">
        <v>80.83</v>
      </c>
      <c r="O99" s="21">
        <v>81.64</v>
      </c>
      <c r="P99" s="21">
        <v>82.45</v>
      </c>
      <c r="Q99" s="21">
        <v>80.91</v>
      </c>
      <c r="R99" s="21">
        <v>81.73</v>
      </c>
      <c r="S99" s="21">
        <v>82.55</v>
      </c>
      <c r="T99" s="21">
        <v>80.98</v>
      </c>
      <c r="U99" s="21">
        <v>81.78</v>
      </c>
      <c r="V99" s="21">
        <v>82.6</v>
      </c>
      <c r="W99" s="21">
        <v>81.03</v>
      </c>
      <c r="X99" s="21">
        <v>81.84</v>
      </c>
      <c r="Y99" s="21">
        <v>82.66</v>
      </c>
    </row>
    <row r="100" spans="3:25" ht="18.75">
      <c r="C100" s="6" t="s">
        <v>117</v>
      </c>
      <c r="D100" s="10" t="s">
        <v>41</v>
      </c>
      <c r="E100" s="27"/>
      <c r="F100" s="20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3:25" ht="18.75">
      <c r="C101" s="6" t="s">
        <v>118</v>
      </c>
      <c r="D101" s="10" t="s">
        <v>41</v>
      </c>
      <c r="E101" s="27">
        <v>443.39</v>
      </c>
      <c r="F101" s="20">
        <v>424.67</v>
      </c>
      <c r="G101" s="21">
        <v>417.44</v>
      </c>
      <c r="H101" s="21">
        <v>408.58</v>
      </c>
      <c r="I101" s="21">
        <v>412.66</v>
      </c>
      <c r="J101" s="21">
        <v>416.78</v>
      </c>
      <c r="K101" s="21">
        <v>409.9</v>
      </c>
      <c r="L101" s="21">
        <v>414</v>
      </c>
      <c r="M101" s="21">
        <v>418.14</v>
      </c>
      <c r="N101" s="21">
        <v>412.7</v>
      </c>
      <c r="O101" s="21">
        <v>416.83</v>
      </c>
      <c r="P101" s="21">
        <v>421</v>
      </c>
      <c r="Q101" s="21">
        <v>413.42</v>
      </c>
      <c r="R101" s="21">
        <v>417.6</v>
      </c>
      <c r="S101" s="21">
        <v>421.78</v>
      </c>
      <c r="T101" s="21">
        <v>412.77</v>
      </c>
      <c r="U101" s="21">
        <v>417.91</v>
      </c>
      <c r="V101" s="21">
        <v>422.09</v>
      </c>
      <c r="W101" s="21">
        <v>414.07</v>
      </c>
      <c r="X101" s="21">
        <v>418.21</v>
      </c>
      <c r="Y101" s="21">
        <v>422.39</v>
      </c>
    </row>
    <row r="102" spans="3:25" ht="18.75">
      <c r="C102" s="6" t="s">
        <v>119</v>
      </c>
      <c r="D102" s="10" t="s">
        <v>41</v>
      </c>
      <c r="E102" s="27">
        <v>26.25</v>
      </c>
      <c r="F102" s="20">
        <v>29.09</v>
      </c>
      <c r="G102" s="21">
        <v>35.66</v>
      </c>
      <c r="H102" s="21">
        <v>33.24</v>
      </c>
      <c r="I102" s="21">
        <v>33.57</v>
      </c>
      <c r="J102" s="21">
        <v>33.9</v>
      </c>
      <c r="K102" s="21">
        <v>32.5</v>
      </c>
      <c r="L102" s="21">
        <v>32.85</v>
      </c>
      <c r="M102" s="21">
        <v>33.18</v>
      </c>
      <c r="N102" s="21">
        <v>32.75</v>
      </c>
      <c r="O102" s="21">
        <v>33.08</v>
      </c>
      <c r="P102" s="21">
        <v>33.42</v>
      </c>
      <c r="Q102" s="21">
        <v>32.04</v>
      </c>
      <c r="R102" s="21">
        <v>32.37</v>
      </c>
      <c r="S102" s="21">
        <v>32.69</v>
      </c>
      <c r="T102" s="21">
        <v>31.61</v>
      </c>
      <c r="U102" s="21">
        <v>32.1</v>
      </c>
      <c r="V102" s="21">
        <v>32.41</v>
      </c>
      <c r="W102" s="21">
        <v>31.57</v>
      </c>
      <c r="X102" s="21">
        <v>32.05</v>
      </c>
      <c r="Y102" s="21">
        <v>32.38</v>
      </c>
    </row>
    <row r="103" spans="3:25" ht="37.5">
      <c r="C103" s="37" t="s">
        <v>125</v>
      </c>
      <c r="D103" s="10" t="s">
        <v>41</v>
      </c>
      <c r="E103" s="27">
        <v>22.64</v>
      </c>
      <c r="F103" s="20">
        <v>-52.76</v>
      </c>
      <c r="G103" s="21">
        <v>-36.25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</row>
    <row r="104" spans="3:25" ht="18.75">
      <c r="C104" s="35" t="s">
        <v>143</v>
      </c>
      <c r="D104" s="11"/>
      <c r="E104" s="44"/>
      <c r="F104" s="45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</row>
    <row r="105" spans="3:25" ht="37.5">
      <c r="C105" s="39" t="s">
        <v>126</v>
      </c>
      <c r="D105" s="10" t="s">
        <v>121</v>
      </c>
      <c r="E105" s="44">
        <v>24.3</v>
      </c>
      <c r="F105" s="45">
        <v>25.4</v>
      </c>
      <c r="G105" s="47">
        <f>SUM(F105*G106/100)</f>
        <v>27.94</v>
      </c>
      <c r="H105" s="47">
        <f>SUM(G105*H106/100)</f>
        <v>29.0576</v>
      </c>
      <c r="I105" s="47">
        <f>SUM(G105*I106/100)</f>
        <v>29.36494</v>
      </c>
      <c r="J105" s="47">
        <f aca="true" t="shared" si="11" ref="J105:Y105">SUM(G105*J106/100)</f>
        <v>29.616400000000002</v>
      </c>
      <c r="K105" s="47">
        <f t="shared" si="11"/>
        <v>30.219904</v>
      </c>
      <c r="L105" s="47">
        <f t="shared" si="11"/>
        <v>30.891916880000004</v>
      </c>
      <c r="M105" s="47">
        <f t="shared" si="11"/>
        <v>31.393384</v>
      </c>
      <c r="N105" s="47">
        <f t="shared" si="11"/>
        <v>31.57979968</v>
      </c>
      <c r="O105" s="47">
        <f t="shared" si="11"/>
        <v>32.868999560320006</v>
      </c>
      <c r="P105" s="47">
        <f t="shared" si="11"/>
        <v>33.590920880000006</v>
      </c>
      <c r="Q105" s="47">
        <f t="shared" si="11"/>
        <v>33.0008906656</v>
      </c>
      <c r="R105" s="47">
        <f t="shared" si="11"/>
        <v>35.169829529542405</v>
      </c>
      <c r="S105" s="47">
        <f t="shared" si="11"/>
        <v>36.27819455040001</v>
      </c>
      <c r="T105" s="47">
        <f t="shared" si="11"/>
        <v>34.485930745552</v>
      </c>
      <c r="U105" s="47">
        <f t="shared" si="11"/>
        <v>37.596547767080835</v>
      </c>
      <c r="V105" s="47">
        <f t="shared" si="11"/>
        <v>39.18045011443201</v>
      </c>
      <c r="W105" s="47">
        <f t="shared" si="11"/>
        <v>36.03779762910184</v>
      </c>
      <c r="X105" s="47">
        <f t="shared" si="11"/>
        <v>40.19070956300941</v>
      </c>
      <c r="Y105" s="47">
        <f t="shared" si="11"/>
        <v>42.314886123586575</v>
      </c>
    </row>
    <row r="106" spans="3:25" ht="37.5">
      <c r="C106" s="39" t="s">
        <v>127</v>
      </c>
      <c r="D106" s="15" t="s">
        <v>120</v>
      </c>
      <c r="E106" s="44">
        <v>101.24</v>
      </c>
      <c r="F106" s="48">
        <v>104.4</v>
      </c>
      <c r="G106" s="44">
        <v>110</v>
      </c>
      <c r="H106" s="44">
        <v>104</v>
      </c>
      <c r="I106" s="44">
        <v>105.1</v>
      </c>
      <c r="J106" s="44">
        <v>106</v>
      </c>
      <c r="K106" s="44">
        <v>104</v>
      </c>
      <c r="L106" s="44">
        <v>105.2</v>
      </c>
      <c r="M106" s="44">
        <v>106</v>
      </c>
      <c r="N106" s="44">
        <v>104.5</v>
      </c>
      <c r="O106" s="44">
        <v>106.4</v>
      </c>
      <c r="P106" s="44">
        <v>107</v>
      </c>
      <c r="Q106" s="44">
        <v>104.5</v>
      </c>
      <c r="R106" s="44">
        <v>107</v>
      </c>
      <c r="S106" s="44">
        <v>108</v>
      </c>
      <c r="T106" s="44">
        <v>104.5</v>
      </c>
      <c r="U106" s="44">
        <v>106.9</v>
      </c>
      <c r="V106" s="44">
        <v>108</v>
      </c>
      <c r="W106" s="44">
        <v>104.5</v>
      </c>
      <c r="X106" s="44">
        <v>106.9</v>
      </c>
      <c r="Y106" s="44">
        <v>108</v>
      </c>
    </row>
    <row r="107" spans="3:25" ht="18.75">
      <c r="C107" s="5" t="s">
        <v>42</v>
      </c>
      <c r="D107" s="15" t="s">
        <v>128</v>
      </c>
      <c r="E107" s="44">
        <v>7.07</v>
      </c>
      <c r="F107" s="45">
        <v>4.3</v>
      </c>
      <c r="G107" s="44">
        <v>4.3</v>
      </c>
      <c r="H107" s="44">
        <v>4.6</v>
      </c>
      <c r="I107" s="44">
        <v>4.3</v>
      </c>
      <c r="J107" s="44">
        <v>4.2</v>
      </c>
      <c r="K107" s="44">
        <v>4.6</v>
      </c>
      <c r="L107" s="44">
        <v>4.3</v>
      </c>
      <c r="M107" s="44">
        <v>4.2</v>
      </c>
      <c r="N107" s="44">
        <v>4.6</v>
      </c>
      <c r="O107" s="44">
        <v>4.3</v>
      </c>
      <c r="P107" s="44">
        <v>4.2</v>
      </c>
      <c r="Q107" s="44">
        <v>4.6</v>
      </c>
      <c r="R107" s="44">
        <v>4.3</v>
      </c>
      <c r="S107" s="44">
        <v>4.2</v>
      </c>
      <c r="T107" s="44">
        <v>4.6</v>
      </c>
      <c r="U107" s="44">
        <v>4.3</v>
      </c>
      <c r="V107" s="44">
        <v>4.2</v>
      </c>
      <c r="W107" s="44">
        <v>4.6</v>
      </c>
      <c r="X107" s="44">
        <v>4.3</v>
      </c>
      <c r="Y107" s="44">
        <v>4.2</v>
      </c>
    </row>
    <row r="108" spans="3:25" ht="37.5">
      <c r="C108" s="39" t="s">
        <v>43</v>
      </c>
      <c r="D108" s="15" t="s">
        <v>27</v>
      </c>
      <c r="E108" s="44">
        <v>1.54</v>
      </c>
      <c r="F108" s="45">
        <v>1.33</v>
      </c>
      <c r="G108" s="44">
        <v>1.45</v>
      </c>
      <c r="H108" s="44">
        <v>1.6</v>
      </c>
      <c r="I108" s="44">
        <v>1.45</v>
      </c>
      <c r="J108" s="44">
        <v>1.33</v>
      </c>
      <c r="K108" s="44">
        <v>1.6</v>
      </c>
      <c r="L108" s="44">
        <v>1.45</v>
      </c>
      <c r="M108" s="44">
        <v>1.33</v>
      </c>
      <c r="N108" s="44">
        <v>1.6</v>
      </c>
      <c r="O108" s="44">
        <v>1.45</v>
      </c>
      <c r="P108" s="44">
        <v>1.33</v>
      </c>
      <c r="Q108" s="44">
        <v>1.6</v>
      </c>
      <c r="R108" s="44">
        <v>1.45</v>
      </c>
      <c r="S108" s="44">
        <v>1.33</v>
      </c>
      <c r="T108" s="44">
        <v>1.55</v>
      </c>
      <c r="U108" s="44">
        <v>1.4</v>
      </c>
      <c r="V108" s="44">
        <v>1.3</v>
      </c>
      <c r="W108" s="44">
        <v>1.55</v>
      </c>
      <c r="X108" s="44">
        <v>1.4</v>
      </c>
      <c r="Y108" s="44">
        <v>1.3</v>
      </c>
    </row>
    <row r="109" spans="3:25" ht="18.75">
      <c r="C109" s="39" t="s">
        <v>129</v>
      </c>
      <c r="D109" s="10" t="s">
        <v>33</v>
      </c>
      <c r="E109" s="44">
        <v>2.2</v>
      </c>
      <c r="F109" s="45">
        <v>1.3</v>
      </c>
      <c r="G109" s="44">
        <v>1.3</v>
      </c>
      <c r="H109" s="44">
        <v>1.4</v>
      </c>
      <c r="I109" s="44">
        <v>1.3</v>
      </c>
      <c r="J109" s="44">
        <v>1.25</v>
      </c>
      <c r="K109" s="44">
        <v>1.4</v>
      </c>
      <c r="L109" s="44">
        <v>1.3</v>
      </c>
      <c r="M109" s="44">
        <v>1.25</v>
      </c>
      <c r="N109" s="44">
        <v>1.4</v>
      </c>
      <c r="O109" s="44">
        <v>1.3</v>
      </c>
      <c r="P109" s="44">
        <v>1.25</v>
      </c>
      <c r="Q109" s="44">
        <v>1.4</v>
      </c>
      <c r="R109" s="44">
        <v>1.3</v>
      </c>
      <c r="S109" s="44">
        <v>1.25</v>
      </c>
      <c r="T109" s="44">
        <v>1.4</v>
      </c>
      <c r="U109" s="44">
        <v>1.3</v>
      </c>
      <c r="V109" s="44">
        <v>1.25</v>
      </c>
      <c r="W109" s="44">
        <v>1.4</v>
      </c>
      <c r="X109" s="44">
        <v>1.3</v>
      </c>
      <c r="Y109" s="44">
        <v>1.25</v>
      </c>
    </row>
    <row r="110" spans="3:25" ht="56.25">
      <c r="C110" s="39" t="s">
        <v>44</v>
      </c>
      <c r="D110" s="10" t="s">
        <v>33</v>
      </c>
      <c r="E110" s="44">
        <v>0.48</v>
      </c>
      <c r="F110" s="45">
        <v>0.4</v>
      </c>
      <c r="G110" s="44">
        <v>0.44</v>
      </c>
      <c r="H110" s="44">
        <v>0.5</v>
      </c>
      <c r="I110" s="44">
        <v>0.45</v>
      </c>
      <c r="J110" s="44">
        <v>0.4</v>
      </c>
      <c r="K110" s="44">
        <v>0.5</v>
      </c>
      <c r="L110" s="44">
        <v>0.45</v>
      </c>
      <c r="M110" s="44">
        <v>0.4</v>
      </c>
      <c r="N110" s="44">
        <v>0.5</v>
      </c>
      <c r="O110" s="44">
        <v>0.45</v>
      </c>
      <c r="P110" s="44">
        <v>0.4</v>
      </c>
      <c r="Q110" s="44">
        <v>0.5</v>
      </c>
      <c r="R110" s="44">
        <v>0.45</v>
      </c>
      <c r="S110" s="44">
        <v>0.4</v>
      </c>
      <c r="T110" s="44">
        <v>0.47</v>
      </c>
      <c r="U110" s="44">
        <v>0.43</v>
      </c>
      <c r="V110" s="44">
        <v>0.4</v>
      </c>
      <c r="W110" s="44">
        <v>0.47</v>
      </c>
      <c r="X110" s="44">
        <v>0.43</v>
      </c>
      <c r="Y110" s="44">
        <v>0.4</v>
      </c>
    </row>
    <row r="111" spans="3:25" ht="18.75">
      <c r="C111" s="39" t="s">
        <v>130</v>
      </c>
      <c r="D111" s="10" t="s">
        <v>6</v>
      </c>
      <c r="E111" s="44">
        <v>2899.2</v>
      </c>
      <c r="F111" s="44">
        <v>2937.3</v>
      </c>
      <c r="G111" s="44">
        <v>3084.6</v>
      </c>
      <c r="H111" s="44">
        <v>3173.1</v>
      </c>
      <c r="I111" s="44">
        <v>3241.9</v>
      </c>
      <c r="J111" s="44">
        <v>3305.2</v>
      </c>
      <c r="K111" s="44">
        <v>3300</v>
      </c>
      <c r="L111" s="44">
        <v>3410.5</v>
      </c>
      <c r="M111" s="44">
        <v>3503.5</v>
      </c>
      <c r="N111" s="44">
        <v>3448.5</v>
      </c>
      <c r="O111" s="44">
        <v>3628.7</v>
      </c>
      <c r="P111" s="44">
        <v>3748.8</v>
      </c>
      <c r="Q111" s="44">
        <v>3603.7</v>
      </c>
      <c r="R111" s="44">
        <v>3882.8</v>
      </c>
      <c r="S111" s="44">
        <v>4048.7</v>
      </c>
      <c r="T111" s="44">
        <v>3765.9</v>
      </c>
      <c r="U111" s="44">
        <v>4150.7</v>
      </c>
      <c r="V111" s="44">
        <v>4372.5</v>
      </c>
      <c r="W111" s="44">
        <v>3935.3</v>
      </c>
      <c r="X111" s="44">
        <v>4437.1</v>
      </c>
      <c r="Y111" s="44">
        <v>4722.3</v>
      </c>
    </row>
    <row r="112" spans="3:25" ht="37.5">
      <c r="C112" s="39" t="s">
        <v>131</v>
      </c>
      <c r="D112" s="10" t="s">
        <v>120</v>
      </c>
      <c r="E112" s="44">
        <v>101.7</v>
      </c>
      <c r="F112" s="45">
        <v>101.3</v>
      </c>
      <c r="G112" s="47">
        <f>SUM(G111/F111*100)</f>
        <v>105.01480951894595</v>
      </c>
      <c r="H112" s="47">
        <f>SUM(H111/G111*100)</f>
        <v>102.86909161641704</v>
      </c>
      <c r="I112" s="44">
        <f>SUM(I111/G111*100)</f>
        <v>105.09952668093108</v>
      </c>
      <c r="J112" s="44">
        <f aca="true" t="shared" si="12" ref="J112:Y112">SUM(J111/G111*100)</f>
        <v>107.15165661674122</v>
      </c>
      <c r="K112" s="44">
        <f t="shared" si="12"/>
        <v>103.99924364186444</v>
      </c>
      <c r="L112" s="44">
        <f t="shared" si="12"/>
        <v>105.20065393750578</v>
      </c>
      <c r="M112" s="44">
        <f t="shared" si="12"/>
        <v>105.99963693573764</v>
      </c>
      <c r="N112" s="44">
        <f t="shared" si="12"/>
        <v>104.5</v>
      </c>
      <c r="O112" s="44">
        <f t="shared" si="12"/>
        <v>106.39788887259931</v>
      </c>
      <c r="P112" s="44">
        <f t="shared" si="12"/>
        <v>107.00156985871271</v>
      </c>
      <c r="Q112" s="44">
        <f t="shared" si="12"/>
        <v>104.50050746701464</v>
      </c>
      <c r="R112" s="44">
        <f t="shared" si="12"/>
        <v>107.00250778515723</v>
      </c>
      <c r="S112" s="44">
        <f t="shared" si="12"/>
        <v>107.99989329918907</v>
      </c>
      <c r="T112" s="44">
        <f t="shared" si="12"/>
        <v>104.50092960013319</v>
      </c>
      <c r="U112" s="44">
        <f t="shared" si="12"/>
        <v>106.899660039147</v>
      </c>
      <c r="V112" s="44">
        <f t="shared" si="12"/>
        <v>107.99762886852571</v>
      </c>
      <c r="W112" s="44">
        <f t="shared" si="12"/>
        <v>104.4982607079317</v>
      </c>
      <c r="X112" s="44">
        <f t="shared" si="12"/>
        <v>106.90004095694702</v>
      </c>
      <c r="Y112" s="44">
        <f t="shared" si="12"/>
        <v>108</v>
      </c>
    </row>
    <row r="113" spans="3:25" ht="37.5">
      <c r="C113" s="38" t="s">
        <v>55</v>
      </c>
      <c r="D113" s="12" t="s">
        <v>33</v>
      </c>
      <c r="E113" s="44">
        <v>9.9</v>
      </c>
      <c r="F113" s="45">
        <v>9.6</v>
      </c>
      <c r="G113" s="44">
        <v>9.2</v>
      </c>
      <c r="H113" s="44">
        <v>9.1</v>
      </c>
      <c r="I113" s="44">
        <v>9.2</v>
      </c>
      <c r="J113" s="44">
        <v>9.3</v>
      </c>
      <c r="K113" s="44">
        <v>9.1</v>
      </c>
      <c r="L113" s="44">
        <v>9.2</v>
      </c>
      <c r="M113" s="44">
        <v>9.3</v>
      </c>
      <c r="N113" s="44">
        <v>9.1</v>
      </c>
      <c r="O113" s="44">
        <v>9.2</v>
      </c>
      <c r="P113" s="44">
        <v>9.3</v>
      </c>
      <c r="Q113" s="44">
        <v>9.1</v>
      </c>
      <c r="R113" s="44">
        <v>9.2</v>
      </c>
      <c r="S113" s="44">
        <v>9.3</v>
      </c>
      <c r="T113" s="44">
        <v>9.1</v>
      </c>
      <c r="U113" s="44">
        <v>9.2</v>
      </c>
      <c r="V113" s="44">
        <v>9.3</v>
      </c>
      <c r="W113" s="44">
        <v>9.1</v>
      </c>
      <c r="X113" s="44">
        <v>9.2</v>
      </c>
      <c r="Y113" s="44">
        <v>9.3</v>
      </c>
    </row>
    <row r="114" spans="3:26" s="49" customFormat="1" ht="18.75">
      <c r="C114" s="40" t="s">
        <v>144</v>
      </c>
      <c r="D114" s="16"/>
      <c r="E114" s="44"/>
      <c r="F114" s="45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58"/>
    </row>
    <row r="115" spans="3:25" ht="37.5">
      <c r="C115" s="38" t="s">
        <v>46</v>
      </c>
      <c r="D115" s="11" t="s">
        <v>45</v>
      </c>
      <c r="E115" s="44">
        <v>3240</v>
      </c>
      <c r="F115" s="44">
        <v>3272</v>
      </c>
      <c r="G115" s="44">
        <v>3272</v>
      </c>
      <c r="H115" s="44">
        <v>3272</v>
      </c>
      <c r="I115" s="44">
        <v>3272</v>
      </c>
      <c r="J115" s="44">
        <v>3272</v>
      </c>
      <c r="K115" s="44">
        <v>3272</v>
      </c>
      <c r="L115" s="44">
        <v>3272</v>
      </c>
      <c r="M115" s="44">
        <v>3272</v>
      </c>
      <c r="N115" s="44">
        <v>3272</v>
      </c>
      <c r="O115" s="44">
        <v>3272</v>
      </c>
      <c r="P115" s="44">
        <v>3272</v>
      </c>
      <c r="Q115" s="44">
        <v>3272</v>
      </c>
      <c r="R115" s="44">
        <v>3272</v>
      </c>
      <c r="S115" s="44">
        <v>3272</v>
      </c>
      <c r="T115" s="44">
        <v>3272</v>
      </c>
      <c r="U115" s="44">
        <v>3272</v>
      </c>
      <c r="V115" s="44">
        <v>3272</v>
      </c>
      <c r="W115" s="44">
        <v>3272</v>
      </c>
      <c r="X115" s="44">
        <v>3272</v>
      </c>
      <c r="Y115" s="44">
        <v>3272</v>
      </c>
    </row>
    <row r="116" spans="3:25" ht="18.75">
      <c r="C116" s="36" t="s">
        <v>47</v>
      </c>
      <c r="D116" s="11"/>
      <c r="E116" s="44"/>
      <c r="F116" s="45"/>
      <c r="G116" s="46"/>
      <c r="H116" s="46"/>
      <c r="I116" s="46"/>
      <c r="J116" s="46"/>
      <c r="K116" s="46"/>
      <c r="L116" s="46"/>
      <c r="M116" s="46">
        <v>3272</v>
      </c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</row>
    <row r="117" spans="3:25" ht="16.5" customHeight="1">
      <c r="C117" s="36" t="s">
        <v>48</v>
      </c>
      <c r="D117" s="11" t="s">
        <v>49</v>
      </c>
      <c r="E117" s="44">
        <v>68</v>
      </c>
      <c r="F117" s="44">
        <v>68</v>
      </c>
      <c r="G117" s="44">
        <v>68</v>
      </c>
      <c r="H117" s="44">
        <v>68</v>
      </c>
      <c r="I117" s="44">
        <v>68</v>
      </c>
      <c r="J117" s="44">
        <v>68</v>
      </c>
      <c r="K117" s="44">
        <v>68</v>
      </c>
      <c r="L117" s="44">
        <v>68</v>
      </c>
      <c r="M117" s="44">
        <v>68</v>
      </c>
      <c r="N117" s="44">
        <v>68</v>
      </c>
      <c r="O117" s="44">
        <v>68</v>
      </c>
      <c r="P117" s="44">
        <v>68</v>
      </c>
      <c r="Q117" s="44">
        <v>68</v>
      </c>
      <c r="R117" s="44">
        <v>68</v>
      </c>
      <c r="S117" s="44">
        <v>68</v>
      </c>
      <c r="T117" s="44">
        <v>68</v>
      </c>
      <c r="U117" s="44">
        <v>68</v>
      </c>
      <c r="V117" s="44">
        <v>68</v>
      </c>
      <c r="W117" s="46">
        <v>68</v>
      </c>
      <c r="X117" s="46">
        <v>68</v>
      </c>
      <c r="Y117" s="46">
        <v>68</v>
      </c>
    </row>
    <row r="118" spans="3:25" ht="18" customHeight="1">
      <c r="C118" s="36" t="s">
        <v>50</v>
      </c>
      <c r="D118" s="11" t="s">
        <v>51</v>
      </c>
      <c r="E118" s="44">
        <v>24.2</v>
      </c>
      <c r="F118" s="44">
        <v>24.2</v>
      </c>
      <c r="G118" s="44">
        <v>24.2</v>
      </c>
      <c r="H118" s="44">
        <v>24.2</v>
      </c>
      <c r="I118" s="44">
        <v>24.2</v>
      </c>
      <c r="J118" s="44">
        <v>24.2</v>
      </c>
      <c r="K118" s="44">
        <v>24.2</v>
      </c>
      <c r="L118" s="44">
        <v>24.2</v>
      </c>
      <c r="M118" s="44">
        <v>24.2</v>
      </c>
      <c r="N118" s="44">
        <v>24.2</v>
      </c>
      <c r="O118" s="44">
        <v>24.2</v>
      </c>
      <c r="P118" s="44">
        <v>24.2</v>
      </c>
      <c r="Q118" s="44">
        <v>24.2</v>
      </c>
      <c r="R118" s="44">
        <v>24.2</v>
      </c>
      <c r="S118" s="44">
        <v>24.2</v>
      </c>
      <c r="T118" s="44">
        <v>24.2</v>
      </c>
      <c r="U118" s="44">
        <v>24.2</v>
      </c>
      <c r="V118" s="44">
        <v>24.2</v>
      </c>
      <c r="W118" s="44">
        <v>24.2</v>
      </c>
      <c r="X118" s="44">
        <v>24.2</v>
      </c>
      <c r="Y118" s="44">
        <v>24.2</v>
      </c>
    </row>
    <row r="119" spans="3:25" ht="17.25" customHeight="1">
      <c r="C119" s="36" t="s">
        <v>52</v>
      </c>
      <c r="D119" s="11" t="s">
        <v>51</v>
      </c>
      <c r="E119" s="44">
        <v>24.2</v>
      </c>
      <c r="F119" s="44">
        <v>24.2</v>
      </c>
      <c r="G119" s="44">
        <v>24.2</v>
      </c>
      <c r="H119" s="44">
        <v>24.2</v>
      </c>
      <c r="I119" s="44">
        <v>24.2</v>
      </c>
      <c r="J119" s="44">
        <v>24.2</v>
      </c>
      <c r="K119" s="44">
        <v>24.2</v>
      </c>
      <c r="L119" s="44">
        <v>24.2</v>
      </c>
      <c r="M119" s="44">
        <v>24.2</v>
      </c>
      <c r="N119" s="44">
        <v>24.2</v>
      </c>
      <c r="O119" s="44">
        <v>24.2</v>
      </c>
      <c r="P119" s="44">
        <v>24.2</v>
      </c>
      <c r="Q119" s="44">
        <v>24.2</v>
      </c>
      <c r="R119" s="44">
        <v>24.2</v>
      </c>
      <c r="S119" s="44">
        <v>24.2</v>
      </c>
      <c r="T119" s="44">
        <v>24.2</v>
      </c>
      <c r="U119" s="44">
        <v>24.2</v>
      </c>
      <c r="V119" s="44">
        <v>24.2</v>
      </c>
      <c r="W119" s="44">
        <v>24.2</v>
      </c>
      <c r="X119" s="44">
        <v>24.2</v>
      </c>
      <c r="Y119" s="44">
        <v>24.2</v>
      </c>
    </row>
    <row r="120" spans="3:25" ht="35.25" customHeight="1">
      <c r="C120" s="36" t="s">
        <v>53</v>
      </c>
      <c r="D120" s="11" t="s">
        <v>56</v>
      </c>
      <c r="E120" s="44">
        <v>598</v>
      </c>
      <c r="F120" s="44">
        <v>587</v>
      </c>
      <c r="G120" s="44">
        <v>587</v>
      </c>
      <c r="H120" s="44">
        <v>587</v>
      </c>
      <c r="I120" s="44">
        <v>587</v>
      </c>
      <c r="J120" s="44">
        <v>587</v>
      </c>
      <c r="K120" s="44">
        <v>587</v>
      </c>
      <c r="L120" s="44">
        <v>587</v>
      </c>
      <c r="M120" s="44">
        <v>587</v>
      </c>
      <c r="N120" s="44">
        <v>587</v>
      </c>
      <c r="O120" s="44">
        <v>587</v>
      </c>
      <c r="P120" s="44">
        <v>587</v>
      </c>
      <c r="Q120" s="44">
        <v>587</v>
      </c>
      <c r="R120" s="44">
        <v>587</v>
      </c>
      <c r="S120" s="44">
        <v>587</v>
      </c>
      <c r="T120" s="44">
        <v>587</v>
      </c>
      <c r="U120" s="44">
        <v>587</v>
      </c>
      <c r="V120" s="44">
        <v>587</v>
      </c>
      <c r="W120" s="44">
        <v>587</v>
      </c>
      <c r="X120" s="44">
        <v>587</v>
      </c>
      <c r="Y120" s="44">
        <v>587</v>
      </c>
    </row>
    <row r="123" spans="3:25" ht="45.75">
      <c r="C123" s="57" t="s">
        <v>148</v>
      </c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</row>
  </sheetData>
  <sheetProtection/>
  <autoFilter ref="C10:P120"/>
  <mergeCells count="15">
    <mergeCell ref="Q8:S8"/>
    <mergeCell ref="T8:V8"/>
    <mergeCell ref="W8:Y8"/>
    <mergeCell ref="E8:E10"/>
    <mergeCell ref="F8:F10"/>
    <mergeCell ref="C7:C10"/>
    <mergeCell ref="K8:M8"/>
    <mergeCell ref="N8:P8"/>
    <mergeCell ref="D7:D10"/>
    <mergeCell ref="C123:Y123"/>
    <mergeCell ref="Z1:Z65536"/>
    <mergeCell ref="V3:Y3"/>
    <mergeCell ref="C6:Y6"/>
    <mergeCell ref="G8:G10"/>
    <mergeCell ref="H8:J8"/>
  </mergeCells>
  <printOptions horizontalCentered="1"/>
  <pageMargins left="0.3937007874015748" right="0.3937007874015748" top="1.1811023622047245" bottom="0.5905511811023623" header="0" footer="0"/>
  <pageSetup fitToHeight="3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MadHunter</cp:lastModifiedBy>
  <cp:lastPrinted>2018-10-10T09:30:19Z</cp:lastPrinted>
  <dcterms:created xsi:type="dcterms:W3CDTF">2013-05-25T16:45:04Z</dcterms:created>
  <dcterms:modified xsi:type="dcterms:W3CDTF">2019-04-29T06:20:34Z</dcterms:modified>
  <cp:category/>
  <cp:version/>
  <cp:contentType/>
  <cp:contentStatus/>
</cp:coreProperties>
</file>